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05" windowWidth="18915" windowHeight="10770" activeTab="4"/>
  </bookViews>
  <sheets>
    <sheet name="приложение1" sheetId="1" r:id="rId1"/>
    <sheet name="приложение 2" sheetId="5" r:id="rId2"/>
    <sheet name="приложение 3" sheetId="6" r:id="rId3"/>
    <sheet name="приложение4" sheetId="4" r:id="rId4"/>
    <sheet name="приложение 5" sheetId="7" r:id="rId5"/>
    <sheet name="Лист1" sheetId="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Titles" localSheetId="2">'приложение 3'!$11:$11</definedName>
    <definedName name="_xlnm.Print_Area" localSheetId="1">'приложение 2'!$A$1:$AF$30</definedName>
    <definedName name="_xlnm.Print_Area" localSheetId="2">'приложение 3'!$A$1:$Q$106</definedName>
    <definedName name="_xlnm.Print_Area" localSheetId="4">'приложение 5'!$A$1:$E$35</definedName>
    <definedName name="_xlnm.Print_Area" localSheetId="0">приложение1!$A$1:$D$37</definedName>
    <definedName name="_xlnm.Print_Area" localSheetId="3">приложение4!$A$1:$G$63</definedName>
  </definedNames>
  <calcPr calcId="145621"/>
</workbook>
</file>

<file path=xl/calcChain.xml><?xml version="1.0" encoding="utf-8"?>
<calcChain xmlns="http://schemas.openxmlformats.org/spreadsheetml/2006/main">
  <c r="C7" i="7" l="1"/>
  <c r="J13" i="8"/>
  <c r="J14" i="8" s="1"/>
  <c r="F13" i="8"/>
  <c r="F14" i="8" s="1"/>
  <c r="B13" i="8"/>
  <c r="B14" i="8" s="1"/>
  <c r="I13" i="8"/>
  <c r="I14" i="8" s="1"/>
  <c r="E13" i="8"/>
  <c r="E14" i="8" s="1"/>
  <c r="A13" i="8"/>
  <c r="A14" i="8" s="1"/>
  <c r="K12" i="8"/>
  <c r="K11" i="8"/>
  <c r="K10" i="8"/>
  <c r="K9" i="8"/>
  <c r="K8" i="8"/>
  <c r="K7" i="8"/>
  <c r="K6" i="8"/>
  <c r="K5" i="8"/>
  <c r="K4" i="8"/>
  <c r="K3" i="8"/>
  <c r="K2" i="8"/>
  <c r="K1" i="8"/>
  <c r="G12" i="8"/>
  <c r="G11" i="8"/>
  <c r="G10" i="8"/>
  <c r="G9" i="8"/>
  <c r="G8" i="8"/>
  <c r="G7" i="8"/>
  <c r="G6" i="8"/>
  <c r="G5" i="8"/>
  <c r="G4" i="8"/>
  <c r="G3" i="8"/>
  <c r="G2" i="8"/>
  <c r="G1" i="8"/>
  <c r="C2" i="8"/>
  <c r="C3" i="8"/>
  <c r="C4" i="8"/>
  <c r="C5" i="8"/>
  <c r="C6" i="8"/>
  <c r="C7" i="8"/>
  <c r="C8" i="8"/>
  <c r="C9" i="8"/>
  <c r="C10" i="8"/>
  <c r="C11" i="8"/>
  <c r="C12" i="8"/>
  <c r="C1" i="8"/>
  <c r="E34" i="7"/>
  <c r="D34" i="7"/>
  <c r="E33" i="7"/>
  <c r="D33" i="7"/>
  <c r="E32" i="7"/>
  <c r="D32" i="7"/>
  <c r="E31" i="7"/>
  <c r="D31" i="7"/>
  <c r="E30" i="7"/>
  <c r="D30" i="7"/>
  <c r="E29" i="7"/>
  <c r="D29" i="7"/>
  <c r="E28" i="7"/>
  <c r="D28" i="7"/>
  <c r="E27" i="7"/>
  <c r="D27" i="7"/>
  <c r="E26" i="7"/>
  <c r="D26" i="7"/>
  <c r="E25" i="7"/>
  <c r="D25" i="7"/>
  <c r="E24" i="7"/>
  <c r="D24" i="7"/>
  <c r="E23" i="7"/>
  <c r="D23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E11" i="7"/>
  <c r="D11" i="7"/>
  <c r="E10" i="7"/>
  <c r="D10" i="7"/>
  <c r="C102" i="6"/>
  <c r="B102" i="6"/>
  <c r="A102" i="6"/>
  <c r="C101" i="6"/>
  <c r="B101" i="6"/>
  <c r="A101" i="6"/>
  <c r="C100" i="6"/>
  <c r="B100" i="6"/>
  <c r="A100" i="6"/>
  <c r="C99" i="6"/>
  <c r="B99" i="6"/>
  <c r="A99" i="6"/>
  <c r="A98" i="6"/>
  <c r="E97" i="6"/>
  <c r="C97" i="6"/>
  <c r="B97" i="6"/>
  <c r="E96" i="6"/>
  <c r="C96" i="6"/>
  <c r="B96" i="6"/>
  <c r="E95" i="6"/>
  <c r="C95" i="6"/>
  <c r="B95" i="6"/>
  <c r="E94" i="6"/>
  <c r="C94" i="6"/>
  <c r="B94" i="6"/>
  <c r="C93" i="6"/>
  <c r="B93" i="6"/>
  <c r="C92" i="6"/>
  <c r="B92" i="6"/>
  <c r="C91" i="6"/>
  <c r="B91" i="6"/>
  <c r="J90" i="6"/>
  <c r="G90" i="6"/>
  <c r="O90" i="6" s="1"/>
  <c r="J89" i="6"/>
  <c r="G89" i="6"/>
  <c r="O89" i="6" s="1"/>
  <c r="J88" i="6"/>
  <c r="G88" i="6"/>
  <c r="O88" i="6" s="1"/>
  <c r="J87" i="6"/>
  <c r="G87" i="6"/>
  <c r="O87" i="6" s="1"/>
  <c r="J86" i="6"/>
  <c r="G86" i="6"/>
  <c r="O86" i="6" s="1"/>
  <c r="J85" i="6"/>
  <c r="G85" i="6"/>
  <c r="O85" i="6" s="1"/>
  <c r="J84" i="6"/>
  <c r="G84" i="6"/>
  <c r="O84" i="6" s="1"/>
  <c r="J83" i="6"/>
  <c r="G83" i="6"/>
  <c r="O83" i="6" s="1"/>
  <c r="J82" i="6"/>
  <c r="G82" i="6"/>
  <c r="O82" i="6" s="1"/>
  <c r="J81" i="6"/>
  <c r="G81" i="6"/>
  <c r="O81" i="6" s="1"/>
  <c r="J80" i="6"/>
  <c r="G80" i="6"/>
  <c r="O80" i="6" s="1"/>
  <c r="J79" i="6"/>
  <c r="J78" i="6" s="1"/>
  <c r="I79" i="6"/>
  <c r="H79" i="6"/>
  <c r="G79" i="6"/>
  <c r="F79" i="6"/>
  <c r="C79" i="6"/>
  <c r="J77" i="6"/>
  <c r="G77" i="6"/>
  <c r="O77" i="6" s="1"/>
  <c r="J76" i="6"/>
  <c r="G76" i="6"/>
  <c r="O76" i="6" s="1"/>
  <c r="J75" i="6"/>
  <c r="G75" i="6"/>
  <c r="O75" i="6" s="1"/>
  <c r="J74" i="6"/>
  <c r="G74" i="6"/>
  <c r="O74" i="6" s="1"/>
  <c r="J73" i="6"/>
  <c r="G73" i="6"/>
  <c r="O73" i="6" s="1"/>
  <c r="J72" i="6"/>
  <c r="G72" i="6"/>
  <c r="O72" i="6" s="1"/>
  <c r="J71" i="6"/>
  <c r="G71" i="6"/>
  <c r="O71" i="6" s="1"/>
  <c r="J70" i="6"/>
  <c r="G70" i="6"/>
  <c r="O70" i="6" s="1"/>
  <c r="J69" i="6"/>
  <c r="J65" i="6" s="1"/>
  <c r="G69" i="6"/>
  <c r="O69" i="6" s="1"/>
  <c r="J68" i="6"/>
  <c r="G68" i="6"/>
  <c r="O68" i="6" s="1"/>
  <c r="J67" i="6"/>
  <c r="G67" i="6"/>
  <c r="O67" i="6" s="1"/>
  <c r="J66" i="6"/>
  <c r="I66" i="6"/>
  <c r="H66" i="6"/>
  <c r="G66" i="6"/>
  <c r="O66" i="6" s="1"/>
  <c r="O65" i="6" s="1"/>
  <c r="F66" i="6"/>
  <c r="C66" i="6"/>
  <c r="B66" i="6"/>
  <c r="L64" i="6"/>
  <c r="Q64" i="6" s="1"/>
  <c r="J64" i="6"/>
  <c r="G64" i="6"/>
  <c r="L63" i="6"/>
  <c r="Q63" i="6" s="1"/>
  <c r="J63" i="6"/>
  <c r="G63" i="6"/>
  <c r="L62" i="6"/>
  <c r="Q62" i="6" s="1"/>
  <c r="J62" i="6"/>
  <c r="G62" i="6"/>
  <c r="L61" i="6"/>
  <c r="Q61" i="6" s="1"/>
  <c r="J61" i="6"/>
  <c r="G61" i="6"/>
  <c r="L60" i="6"/>
  <c r="Q60" i="6" s="1"/>
  <c r="J60" i="6"/>
  <c r="G60" i="6"/>
  <c r="L59" i="6"/>
  <c r="Q59" i="6" s="1"/>
  <c r="J59" i="6"/>
  <c r="G59" i="6"/>
  <c r="L58" i="6"/>
  <c r="Q58" i="6" s="1"/>
  <c r="J58" i="6"/>
  <c r="J52" i="6" s="1"/>
  <c r="G58" i="6"/>
  <c r="L57" i="6"/>
  <c r="Q57" i="6" s="1"/>
  <c r="J57" i="6"/>
  <c r="G57" i="6"/>
  <c r="L56" i="6"/>
  <c r="Q56" i="6" s="1"/>
  <c r="J56" i="6"/>
  <c r="G56" i="6"/>
  <c r="L55" i="6"/>
  <c r="Q55" i="6" s="1"/>
  <c r="J55" i="6"/>
  <c r="G55" i="6"/>
  <c r="L54" i="6"/>
  <c r="Q54" i="6" s="1"/>
  <c r="J54" i="6"/>
  <c r="G54" i="6"/>
  <c r="M53" i="6"/>
  <c r="L53" i="6"/>
  <c r="Q53" i="6" s="1"/>
  <c r="K53" i="6"/>
  <c r="P53" i="6" s="1"/>
  <c r="J53" i="6"/>
  <c r="I53" i="6"/>
  <c r="H53" i="6"/>
  <c r="G53" i="6"/>
  <c r="F53" i="6"/>
  <c r="L51" i="6"/>
  <c r="Q51" i="6" s="1"/>
  <c r="J51" i="6"/>
  <c r="G51" i="6"/>
  <c r="L50" i="6"/>
  <c r="Q50" i="6" s="1"/>
  <c r="J50" i="6"/>
  <c r="G50" i="6"/>
  <c r="L49" i="6"/>
  <c r="Q49" i="6" s="1"/>
  <c r="J49" i="6"/>
  <c r="G49" i="6"/>
  <c r="L48" i="6"/>
  <c r="Q48" i="6" s="1"/>
  <c r="J48" i="6"/>
  <c r="G48" i="6"/>
  <c r="L47" i="6"/>
  <c r="Q47" i="6" s="1"/>
  <c r="J47" i="6"/>
  <c r="G47" i="6"/>
  <c r="L46" i="6"/>
  <c r="Q46" i="6" s="1"/>
  <c r="J46" i="6"/>
  <c r="G46" i="6"/>
  <c r="L45" i="6"/>
  <c r="Q45" i="6" s="1"/>
  <c r="J45" i="6"/>
  <c r="G45" i="6"/>
  <c r="L44" i="6"/>
  <c r="Q44" i="6" s="1"/>
  <c r="J44" i="6"/>
  <c r="G44" i="6"/>
  <c r="L43" i="6"/>
  <c r="Q43" i="6" s="1"/>
  <c r="J43" i="6"/>
  <c r="G43" i="6"/>
  <c r="L42" i="6"/>
  <c r="Q42" i="6" s="1"/>
  <c r="J42" i="6"/>
  <c r="G42" i="6"/>
  <c r="L41" i="6"/>
  <c r="Q41" i="6" s="1"/>
  <c r="J41" i="6"/>
  <c r="G41" i="6"/>
  <c r="M40" i="6"/>
  <c r="L40" i="6"/>
  <c r="Q40" i="6" s="1"/>
  <c r="K40" i="6"/>
  <c r="P40" i="6" s="1"/>
  <c r="J40" i="6"/>
  <c r="I40" i="6"/>
  <c r="H40" i="6"/>
  <c r="G40" i="6"/>
  <c r="F40" i="6"/>
  <c r="B40" i="6"/>
  <c r="L38" i="6"/>
  <c r="L37" i="6"/>
  <c r="L36" i="6"/>
  <c r="L35" i="6"/>
  <c r="L34" i="6"/>
  <c r="L33" i="6"/>
  <c r="L32" i="6"/>
  <c r="L31" i="6"/>
  <c r="L30" i="6"/>
  <c r="L29" i="6"/>
  <c r="L28" i="6"/>
  <c r="M27" i="6"/>
  <c r="L27" i="6"/>
  <c r="K27" i="6"/>
  <c r="C27" i="6"/>
  <c r="B27" i="6"/>
  <c r="L25" i="6"/>
  <c r="L24" i="6"/>
  <c r="L23" i="6"/>
  <c r="L22" i="6"/>
  <c r="L21" i="6"/>
  <c r="L20" i="6"/>
  <c r="L19" i="6"/>
  <c r="L18" i="6"/>
  <c r="L17" i="6"/>
  <c r="L16" i="6"/>
  <c r="L15" i="6"/>
  <c r="M14" i="6"/>
  <c r="L14" i="6"/>
  <c r="K14" i="6"/>
  <c r="C14" i="6"/>
  <c r="B14" i="6"/>
  <c r="D29" i="5"/>
  <c r="C29" i="5" s="1"/>
  <c r="B29" i="5"/>
  <c r="A29" i="5"/>
  <c r="D28" i="5"/>
  <c r="C28" i="5" s="1"/>
  <c r="B28" i="5"/>
  <c r="A28" i="5"/>
  <c r="D27" i="5"/>
  <c r="C27" i="5" s="1"/>
  <c r="B27" i="5"/>
  <c r="A27" i="5"/>
  <c r="D26" i="5"/>
  <c r="C26" i="5" s="1"/>
  <c r="B26" i="5"/>
  <c r="A26" i="5"/>
  <c r="A25" i="5"/>
  <c r="D24" i="5"/>
  <c r="C24" i="5"/>
  <c r="AF24" i="5" s="1"/>
  <c r="B24" i="5"/>
  <c r="D23" i="5"/>
  <c r="C23" i="5"/>
  <c r="B23" i="5"/>
  <c r="D22" i="5"/>
  <c r="C22" i="5"/>
  <c r="B22" i="5"/>
  <c r="D21" i="5"/>
  <c r="C21" i="5"/>
  <c r="B21" i="5"/>
  <c r="C20" i="5"/>
  <c r="AF20" i="5" s="1"/>
  <c r="B20" i="5"/>
  <c r="C19" i="5"/>
  <c r="AF19" i="5" s="1"/>
  <c r="B19" i="5"/>
  <c r="C18" i="5"/>
  <c r="AF18" i="5" s="1"/>
  <c r="B18" i="5"/>
  <c r="AC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E17" i="5"/>
  <c r="C17" i="5"/>
  <c r="AF17" i="5" s="1"/>
  <c r="AC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E16" i="5"/>
  <c r="B16" i="5"/>
  <c r="AE15" i="5"/>
  <c r="AD15" i="5"/>
  <c r="B15" i="5"/>
  <c r="A15" i="5"/>
  <c r="AE14" i="5"/>
  <c r="AD14" i="5"/>
  <c r="B14" i="5"/>
  <c r="A14" i="5"/>
  <c r="AI11" i="5"/>
  <c r="AH11" i="5"/>
  <c r="G54" i="4"/>
  <c r="F54" i="4"/>
  <c r="E54" i="4"/>
  <c r="D54" i="4"/>
  <c r="C54" i="4"/>
  <c r="G53" i="4"/>
  <c r="F53" i="4"/>
  <c r="E53" i="4"/>
  <c r="D53" i="4"/>
  <c r="C53" i="4"/>
  <c r="G52" i="4"/>
  <c r="F52" i="4"/>
  <c r="E52" i="4"/>
  <c r="D52" i="4"/>
  <c r="C52" i="4"/>
  <c r="G51" i="4"/>
  <c r="F51" i="4"/>
  <c r="E51" i="4"/>
  <c r="D51" i="4"/>
  <c r="C51" i="4"/>
  <c r="G50" i="4"/>
  <c r="F50" i="4"/>
  <c r="E50" i="4"/>
  <c r="D50" i="4"/>
  <c r="C50" i="4"/>
  <c r="G49" i="4"/>
  <c r="F49" i="4"/>
  <c r="E49" i="4"/>
  <c r="D49" i="4"/>
  <c r="C49" i="4"/>
  <c r="G48" i="4"/>
  <c r="F48" i="4"/>
  <c r="E48" i="4"/>
  <c r="D48" i="4"/>
  <c r="C48" i="4"/>
  <c r="G47" i="4"/>
  <c r="F47" i="4"/>
  <c r="E47" i="4"/>
  <c r="D47" i="4"/>
  <c r="C47" i="4"/>
  <c r="G46" i="4"/>
  <c r="F46" i="4"/>
  <c r="E46" i="4"/>
  <c r="D46" i="4"/>
  <c r="C46" i="4"/>
  <c r="G45" i="4"/>
  <c r="F45" i="4"/>
  <c r="E45" i="4"/>
  <c r="D45" i="4"/>
  <c r="C45" i="4"/>
  <c r="G44" i="4"/>
  <c r="F44" i="4"/>
  <c r="E44" i="4"/>
  <c r="D44" i="4"/>
  <c r="C44" i="4"/>
  <c r="G43" i="4"/>
  <c r="F43" i="4"/>
  <c r="E43" i="4"/>
  <c r="D43" i="4"/>
  <c r="C43" i="4"/>
  <c r="J25" i="4"/>
  <c r="F42" i="4" s="1"/>
  <c r="G21" i="4"/>
  <c r="F21" i="4"/>
  <c r="E21" i="4"/>
  <c r="D21" i="4"/>
  <c r="C21" i="4"/>
  <c r="G20" i="4"/>
  <c r="F20" i="4"/>
  <c r="E20" i="4"/>
  <c r="D20" i="4"/>
  <c r="C20" i="4"/>
  <c r="G19" i="4"/>
  <c r="F19" i="4"/>
  <c r="E19" i="4"/>
  <c r="D19" i="4"/>
  <c r="C19" i="4"/>
  <c r="G18" i="4"/>
  <c r="F18" i="4"/>
  <c r="E18" i="4"/>
  <c r="D18" i="4"/>
  <c r="C18" i="4"/>
  <c r="G17" i="4"/>
  <c r="F17" i="4"/>
  <c r="E17" i="4"/>
  <c r="D17" i="4"/>
  <c r="C17" i="4"/>
  <c r="G16" i="4"/>
  <c r="F16" i="4"/>
  <c r="E16" i="4"/>
  <c r="D16" i="4"/>
  <c r="C16" i="4"/>
  <c r="G15" i="4"/>
  <c r="F15" i="4"/>
  <c r="E15" i="4"/>
  <c r="D15" i="4"/>
  <c r="C15" i="4"/>
  <c r="G14" i="4"/>
  <c r="F14" i="4"/>
  <c r="E14" i="4"/>
  <c r="D14" i="4"/>
  <c r="C14" i="4"/>
  <c r="G13" i="4"/>
  <c r="F13" i="4"/>
  <c r="E13" i="4"/>
  <c r="D13" i="4"/>
  <c r="C13" i="4"/>
  <c r="G12" i="4"/>
  <c r="F12" i="4"/>
  <c r="E12" i="4"/>
  <c r="D12" i="4"/>
  <c r="C12" i="4"/>
  <c r="G11" i="4"/>
  <c r="F11" i="4"/>
  <c r="E11" i="4"/>
  <c r="D11" i="4"/>
  <c r="C11" i="4"/>
  <c r="G10" i="4"/>
  <c r="F10" i="4"/>
  <c r="E10" i="4"/>
  <c r="D10" i="4"/>
  <c r="C10" i="4"/>
  <c r="O79" i="6" l="1"/>
  <c r="O78" i="6" s="1"/>
  <c r="G39" i="6"/>
  <c r="F17" i="5"/>
  <c r="AG17" i="5"/>
  <c r="G78" i="6"/>
  <c r="L13" i="6"/>
  <c r="L26" i="6"/>
  <c r="L39" i="6"/>
  <c r="N40" i="6"/>
  <c r="J39" i="6"/>
  <c r="Q39" i="6"/>
  <c r="O41" i="6"/>
  <c r="O43" i="6"/>
  <c r="O45" i="6"/>
  <c r="O47" i="6"/>
  <c r="O49" i="6"/>
  <c r="O50" i="6"/>
  <c r="O51" i="6"/>
  <c r="N53" i="6"/>
  <c r="Q52" i="6"/>
  <c r="O54" i="6"/>
  <c r="O56" i="6"/>
  <c r="O58" i="6"/>
  <c r="O60" i="6"/>
  <c r="O62" i="6"/>
  <c r="O63" i="6"/>
  <c r="O64" i="6"/>
  <c r="F16" i="5"/>
  <c r="AF21" i="5"/>
  <c r="AF23" i="5"/>
  <c r="O40" i="6"/>
  <c r="O42" i="6"/>
  <c r="O44" i="6"/>
  <c r="O46" i="6"/>
  <c r="O48" i="6"/>
  <c r="G52" i="6"/>
  <c r="L52" i="6"/>
  <c r="O53" i="6"/>
  <c r="O55" i="6"/>
  <c r="O57" i="6"/>
  <c r="O59" i="6"/>
  <c r="O61" i="6"/>
  <c r="G65" i="6"/>
  <c r="N79" i="6"/>
  <c r="D31" i="4"/>
  <c r="F31" i="4"/>
  <c r="C32" i="4"/>
  <c r="E32" i="4"/>
  <c r="G32" i="4"/>
  <c r="D33" i="4"/>
  <c r="F33" i="4"/>
  <c r="C34" i="4"/>
  <c r="E34" i="4"/>
  <c r="G34" i="4"/>
  <c r="D35" i="4"/>
  <c r="F35" i="4"/>
  <c r="C36" i="4"/>
  <c r="E36" i="4"/>
  <c r="G36" i="4"/>
  <c r="D37" i="4"/>
  <c r="F37" i="4"/>
  <c r="C38" i="4"/>
  <c r="E38" i="4"/>
  <c r="G38" i="4"/>
  <c r="D39" i="4"/>
  <c r="F39" i="4"/>
  <c r="C40" i="4"/>
  <c r="E40" i="4"/>
  <c r="G40" i="4"/>
  <c r="D41" i="4"/>
  <c r="F41" i="4"/>
  <c r="C42" i="4"/>
  <c r="E42" i="4"/>
  <c r="G42" i="4"/>
  <c r="C31" i="4"/>
  <c r="E31" i="4"/>
  <c r="G31" i="4"/>
  <c r="D32" i="4"/>
  <c r="F32" i="4"/>
  <c r="C33" i="4"/>
  <c r="E33" i="4"/>
  <c r="G33" i="4"/>
  <c r="D34" i="4"/>
  <c r="F34" i="4"/>
  <c r="C35" i="4"/>
  <c r="E35" i="4"/>
  <c r="G35" i="4"/>
  <c r="D36" i="4"/>
  <c r="F36" i="4"/>
  <c r="C37" i="4"/>
  <c r="E37" i="4"/>
  <c r="G37" i="4"/>
  <c r="D38" i="4"/>
  <c r="F38" i="4"/>
  <c r="C39" i="4"/>
  <c r="E39" i="4"/>
  <c r="G39" i="4"/>
  <c r="D40" i="4"/>
  <c r="F40" i="4"/>
  <c r="C41" i="4"/>
  <c r="E41" i="4"/>
  <c r="G41" i="4"/>
  <c r="D42" i="4"/>
  <c r="G34" i="1"/>
  <c r="D34" i="1" s="1"/>
  <c r="H34" i="1" s="1"/>
  <c r="E34" i="1"/>
  <c r="G33" i="1"/>
  <c r="E33" i="1"/>
  <c r="D33" i="1"/>
  <c r="H33" i="1" s="1"/>
  <c r="F32" i="1"/>
  <c r="G32" i="1" s="1"/>
  <c r="D32" i="1" s="1"/>
  <c r="H32" i="1" s="1"/>
  <c r="E32" i="1"/>
  <c r="G31" i="1"/>
  <c r="D31" i="1" s="1"/>
  <c r="H31" i="1" s="1"/>
  <c r="E31" i="1"/>
  <c r="G30" i="1"/>
  <c r="E30" i="1"/>
  <c r="D30" i="1"/>
  <c r="H30" i="1" s="1"/>
  <c r="G29" i="1"/>
  <c r="D29" i="1" s="1"/>
  <c r="H29" i="1" s="1"/>
  <c r="E29" i="1"/>
  <c r="G28" i="1"/>
  <c r="E28" i="1"/>
  <c r="D28" i="1"/>
  <c r="H28" i="1" s="1"/>
  <c r="F27" i="1"/>
  <c r="G27" i="1" s="1"/>
  <c r="D27" i="1" s="1"/>
  <c r="H27" i="1" s="1"/>
  <c r="E27" i="1"/>
  <c r="G26" i="1"/>
  <c r="D26" i="1" s="1"/>
  <c r="H26" i="1" s="1"/>
  <c r="E26" i="1"/>
  <c r="G25" i="1"/>
  <c r="E25" i="1"/>
  <c r="D25" i="1"/>
  <c r="H25" i="1" s="1"/>
  <c r="G24" i="1"/>
  <c r="D24" i="1" s="1"/>
  <c r="H24" i="1" s="1"/>
  <c r="E24" i="1"/>
  <c r="G23" i="1"/>
  <c r="E23" i="1"/>
  <c r="D23" i="1"/>
  <c r="H23" i="1" s="1"/>
  <c r="F22" i="1"/>
  <c r="G22" i="1" s="1"/>
  <c r="D22" i="1" s="1"/>
  <c r="H22" i="1" s="1"/>
  <c r="E22" i="1"/>
  <c r="G21" i="1"/>
  <c r="E21" i="1"/>
  <c r="D21" i="1"/>
  <c r="H21" i="1" s="1"/>
  <c r="G20" i="1"/>
  <c r="E20" i="1"/>
  <c r="D20" i="1"/>
  <c r="H20" i="1" s="1"/>
  <c r="G19" i="1"/>
  <c r="D19" i="1" s="1"/>
  <c r="H19" i="1" s="1"/>
  <c r="E19" i="1"/>
  <c r="G18" i="1"/>
  <c r="E18" i="1"/>
  <c r="D18" i="1"/>
  <c r="H18" i="1" s="1"/>
  <c r="F17" i="1"/>
  <c r="G17" i="1" s="1"/>
  <c r="D17" i="1" s="1"/>
  <c r="H17" i="1" s="1"/>
  <c r="E17" i="1"/>
  <c r="G16" i="1"/>
  <c r="E16" i="1"/>
  <c r="D16" i="1"/>
  <c r="H16" i="1" s="1"/>
  <c r="G15" i="1"/>
  <c r="D15" i="1" s="1"/>
  <c r="H15" i="1" s="1"/>
  <c r="E15" i="1"/>
  <c r="G14" i="1"/>
  <c r="E14" i="1"/>
  <c r="D14" i="1"/>
  <c r="H14" i="1" s="1"/>
  <c r="G13" i="1"/>
  <c r="D13" i="1" s="1"/>
  <c r="H13" i="1" s="1"/>
  <c r="E13" i="1"/>
  <c r="F12" i="1"/>
  <c r="G12" i="1" s="1"/>
  <c r="D12" i="1" s="1"/>
  <c r="H12" i="1" s="1"/>
  <c r="E12" i="1"/>
  <c r="G11" i="1"/>
  <c r="E11" i="1"/>
  <c r="D11" i="1"/>
  <c r="H11" i="1" s="1"/>
  <c r="G10" i="1"/>
  <c r="D10" i="1" s="1"/>
  <c r="H10" i="1" s="1"/>
  <c r="E10" i="1"/>
  <c r="O39" i="6" l="1"/>
  <c r="O52" i="6"/>
</calcChain>
</file>

<file path=xl/sharedStrings.xml><?xml version="1.0" encoding="utf-8"?>
<sst xmlns="http://schemas.openxmlformats.org/spreadsheetml/2006/main" count="279" uniqueCount="123">
  <si>
    <t>Нормативы потребления тепловой энергии для населения</t>
  </si>
  <si>
    <t>Климатические зоны</t>
  </si>
  <si>
    <t>Муниципальные районы/городские округа</t>
  </si>
  <si>
    <t>Норматив тепловой энергии, Гкал на 1 кв. м общей площади жилых помещений в месяц</t>
  </si>
  <si>
    <t>квт.ч. на 1 кв. м в месяц</t>
  </si>
  <si>
    <t>I</t>
  </si>
  <si>
    <t>Ленский, Олекминский, Алданский, Нерюнгринский</t>
  </si>
  <si>
    <t xml:space="preserve"> 5 и более</t>
  </si>
  <si>
    <t>II</t>
  </si>
  <si>
    <t>Сунтарский, Мирнинский, Нюрбинский, Вилюйский, Верхневилюйский</t>
  </si>
  <si>
    <t>III</t>
  </si>
  <si>
    <t>IV</t>
  </si>
  <si>
    <t>Нижнеколымский, Томпонский, Верхнеколымский, Чурапчинский, Усть-Алданский, Жиганский, Таттинский, Среднеколымский, Абыйский</t>
  </si>
  <si>
    <t>V</t>
  </si>
  <si>
    <t>№</t>
  </si>
  <si>
    <t>Степени благоустройства</t>
  </si>
  <si>
    <t>Холодная вода</t>
  </si>
  <si>
    <t>Многоквартирные или жилые дома</t>
  </si>
  <si>
    <t>1.12.</t>
  </si>
  <si>
    <t>Общежития</t>
  </si>
  <si>
    <t>Нормативы потребления электроэнергии на отопление для населения</t>
  </si>
  <si>
    <t>районы</t>
  </si>
  <si>
    <t>норматив отопления, Гкал на 1 кв. м в месяц</t>
  </si>
  <si>
    <t>Примечание: Нормативы потребления электроэнергии на отопление в месяц применяются в случаях:</t>
  </si>
  <si>
    <t>1. При наличии и использовании электронагревательных приборов, обнаруженных в результате осмотра квартиры (жилого дома) и составленного акта Энергосбыта ОАО АК "Якутскэнерго" по использованию электронагревательных приборов.</t>
  </si>
  <si>
    <t>2. Обнаружения фактической нагрузки (во время замеров нагрузок), превышающей 3 кВт, токоприемников в квартире (жилом доме) и соответствующего акта Энергосбыта ОАО АК "Якутскэнерго"</t>
  </si>
  <si>
    <t>Нормативы потребления электроэнергии для населения</t>
  </si>
  <si>
    <t>Без лифтов</t>
  </si>
  <si>
    <t>кВт•ч на 1 чел. в месяц</t>
  </si>
  <si>
    <t>Количество комнат</t>
  </si>
  <si>
    <r>
      <t>Общая площадь (м</t>
    </r>
    <r>
      <rPr>
        <sz val="12"/>
        <color indexed="8"/>
        <rFont val="Calibri"/>
        <family val="2"/>
        <charset val="204"/>
      </rPr>
      <t>²</t>
    </r>
    <r>
      <rPr>
        <sz val="12"/>
        <color indexed="8"/>
        <rFont val="Times New Roman"/>
        <family val="1"/>
        <charset val="204"/>
      </rPr>
      <t>)</t>
    </r>
  </si>
  <si>
    <t>1 чел.</t>
  </si>
  <si>
    <t>2 чел.</t>
  </si>
  <si>
    <t>3 чел.</t>
  </si>
  <si>
    <t>4 чел.</t>
  </si>
  <si>
    <t>5 чел.</t>
  </si>
  <si>
    <t>В домах, оборудованных газовыми плитами</t>
  </si>
  <si>
    <t xml:space="preserve">до 40       </t>
  </si>
  <si>
    <t xml:space="preserve">40 - 70     </t>
  </si>
  <si>
    <t xml:space="preserve">свыше 70    </t>
  </si>
  <si>
    <t xml:space="preserve">до 50       </t>
  </si>
  <si>
    <t xml:space="preserve">50 - 80     </t>
  </si>
  <si>
    <t xml:space="preserve">свыше 80    </t>
  </si>
  <si>
    <t xml:space="preserve">до 70       </t>
  </si>
  <si>
    <t xml:space="preserve">70 - 110    </t>
  </si>
  <si>
    <t xml:space="preserve">свыше 110   </t>
  </si>
  <si>
    <t>4 и более</t>
  </si>
  <si>
    <t xml:space="preserve">до 80       </t>
  </si>
  <si>
    <t xml:space="preserve">80 - 110    </t>
  </si>
  <si>
    <t>В домах, оборудованных электрическими плитами</t>
  </si>
  <si>
    <t>С лифтами</t>
  </si>
  <si>
    <t xml:space="preserve">Норматив потребления      </t>
  </si>
  <si>
    <r>
      <t>на одного человека в месяц (кВт</t>
    </r>
    <r>
      <rPr>
        <sz val="12"/>
        <color indexed="8"/>
        <rFont val="Calibri"/>
        <family val="2"/>
        <charset val="204"/>
      </rPr>
      <t>·</t>
    </r>
    <r>
      <rPr>
        <sz val="12"/>
        <color indexed="8"/>
        <rFont val="Times New Roman"/>
        <family val="1"/>
        <charset val="204"/>
      </rPr>
      <t>ч)</t>
    </r>
  </si>
  <si>
    <t>Количество</t>
  </si>
  <si>
    <t>Общая площадь</t>
  </si>
  <si>
    <t xml:space="preserve">при количестве человек,     </t>
  </si>
  <si>
    <t xml:space="preserve">комнат </t>
  </si>
  <si>
    <r>
      <t>(м</t>
    </r>
    <r>
      <rPr>
        <sz val="12"/>
        <color indexed="8"/>
        <rFont val="Calibri"/>
        <family val="2"/>
        <charset val="204"/>
      </rPr>
      <t>²</t>
    </r>
    <r>
      <rPr>
        <sz val="12"/>
        <color indexed="8"/>
        <rFont val="Times New Roman"/>
        <family val="1"/>
        <charset val="204"/>
      </rPr>
      <t xml:space="preserve">) </t>
    </r>
  </si>
  <si>
    <t xml:space="preserve">проживающих в квартире     </t>
  </si>
  <si>
    <t>В домах, оборудованных огневыми плитами</t>
  </si>
  <si>
    <t xml:space="preserve">до 40   </t>
  </si>
  <si>
    <t xml:space="preserve">40 - 70  </t>
  </si>
  <si>
    <t xml:space="preserve">70 - 100  </t>
  </si>
  <si>
    <t xml:space="preserve">100 - 130 </t>
  </si>
  <si>
    <t xml:space="preserve">свыше 130 </t>
  </si>
  <si>
    <t>м³ в месяц на 1 человека</t>
  </si>
  <si>
    <t>Горячая вода</t>
  </si>
  <si>
    <t>При использовании горячей воды из открытой системы отопления</t>
  </si>
  <si>
    <t>Водоотведение</t>
  </si>
  <si>
    <t>Водоотведение при использовании горячей воды из системы отопления</t>
  </si>
  <si>
    <t>При наличии холодного водоснабжения</t>
  </si>
  <si>
    <t>При отсутствии холодного водоснабжения</t>
  </si>
  <si>
    <t>Горячая вода из открытой системы отопления</t>
  </si>
  <si>
    <t>При наличии горячей воды в системе отопления летом</t>
  </si>
  <si>
    <t>При отсутствии горячей воды в системе отопления летом</t>
  </si>
  <si>
    <t>1.3.</t>
  </si>
  <si>
    <t>1.4.</t>
  </si>
  <si>
    <t>холодное водоснабжение, канализация, без ванн, с душем</t>
  </si>
  <si>
    <t>1.5.</t>
  </si>
  <si>
    <t>1.6.</t>
  </si>
  <si>
    <t>1.7.</t>
  </si>
  <si>
    <t>1.8.</t>
  </si>
  <si>
    <t>1.9.</t>
  </si>
  <si>
    <t>1.10.</t>
  </si>
  <si>
    <t>1.11.</t>
  </si>
  <si>
    <t>Нормативы потребления горячей воды из открытой системы отопления на хозяйственно-бытовые нужды населения, холодной воды и водоотведения при использовании горячей воды из открытой системы отопления</t>
  </si>
  <si>
    <t>Месяц</t>
  </si>
  <si>
    <t>Водоотведение при использовании горячей воды из открытой системы отопления</t>
  </si>
  <si>
    <t>1.1.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</si>
  <si>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</si>
  <si>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</si>
  <si>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</si>
  <si>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</si>
  <si>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</si>
  <si>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</si>
  <si>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</si>
  <si>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</si>
  <si>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</si>
  <si>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</si>
  <si>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</si>
  <si>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</si>
  <si>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1.2.</t>
  </si>
  <si>
    <t>канализация, без ванн, без душа</t>
  </si>
  <si>
    <t>1.13.</t>
  </si>
  <si>
    <t>Норматив потребления электроэнергии на отопление, квт.ч. на 1 кв. м общей площади жилых помещений в месяц</t>
  </si>
  <si>
    <t>Этажность многоквартир-ного или жилого дома</t>
  </si>
  <si>
    <r>
      <rPr>
        <u/>
        <sz val="12"/>
        <color indexed="8"/>
        <rFont val="Times New Roman"/>
        <family val="1"/>
        <charset val="204"/>
      </rPr>
      <t>Примечание:</t>
    </r>
    <r>
      <rPr>
        <sz val="12"/>
        <rFont val="Times New Roman"/>
        <family val="1"/>
        <charset val="204"/>
      </rPr>
      <t xml:space="preserve"> При отсутствии горячей воды из открытой системы отопления летом нормативы в летние месяцы не применяются. При наличии горячей воды из системы отопления летом в виде холодной или горячей воды нормативы в летние месяцы применяются. Нормативы на водоотведение корректируются в засимости от наличия или отсутствия горячей воды из открытой системы отопления летом.</t>
    </r>
  </si>
  <si>
    <t>Оленекский, Усть-Янский, Анабарский, Верхоянский, Аллаиховский, Булунский, Момский, Оймяконский, Эвено-Бытантайский</t>
  </si>
  <si>
    <t>Приложение № 1</t>
  </si>
  <si>
    <t xml:space="preserve">к постановлению Правительства
Республики Саха (Якутия) </t>
  </si>
  <si>
    <t>_________________</t>
  </si>
  <si>
    <t>Приложение № 2</t>
  </si>
  <si>
    <t>Нормативы потребления холодного, горячего водоснабжения 
 и водоотведения</t>
  </si>
  <si>
    <t>________________</t>
  </si>
  <si>
    <t>Приложение № 3</t>
  </si>
  <si>
    <t>__________________</t>
  </si>
  <si>
    <t>Приложение № 4</t>
  </si>
  <si>
    <t>Приложение № 5</t>
  </si>
  <si>
    <t xml:space="preserve">к постановлению Правительства
 Республики Саха (Якутия) </t>
  </si>
  <si>
    <t>от 13 октября 2012 г. № 446</t>
  </si>
  <si>
    <t>к постановлению Правительства 
Республики Саха (Якутия)
от 13 октября 2012 г. № 446</t>
  </si>
  <si>
    <t>к постановлению Правительства 
Республики Саха (Якутия)                                               
от 13 октября 2012 г. № 446</t>
  </si>
  <si>
    <t>Хангаласский, Мегино-Кангаласский, Кобяйский, Намский, Горный, Амгинский, Усть-Майский, г.Якутск, п.Жатай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</si>
</sst>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76">
    <xf numFmtId="0" fontId="0" fillId="0" borderId="0" xfId="0"/>
    <xf numFmtId="0" fontId="0" fillId="0" borderId="0" xfId="0" applyAlignment="1"/>
    <xf numFmtId="0" fontId="2" fillId="0" borderId="0" xfId="1"/>
    <xf numFmtId="0" fontId="3" fillId="0" borderId="0" xfId="1" applyFont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2" fillId="0" borderId="0" xfId="1" applyFill="1"/>
    <xf numFmtId="0" fontId="3" fillId="0" borderId="0" xfId="1" applyFont="1" applyAlignment="1">
      <alignment horizontal="right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166" fontId="3" fillId="0" borderId="1" xfId="1" applyNumberFormat="1" applyFont="1" applyFill="1" applyBorder="1" applyAlignment="1">
      <alignment vertical="top" wrapText="1"/>
    </xf>
    <xf numFmtId="0" fontId="6" fillId="0" borderId="14" xfId="1" applyFont="1" applyBorder="1" applyAlignment="1">
      <alignment vertical="top" wrapText="1"/>
    </xf>
    <xf numFmtId="0" fontId="6" fillId="3" borderId="14" xfId="1" applyFont="1" applyFill="1" applyBorder="1" applyAlignment="1">
      <alignment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6" fillId="0" borderId="14" xfId="1" applyFont="1" applyFill="1" applyBorder="1" applyAlignment="1">
      <alignment vertical="top" wrapText="1"/>
    </xf>
    <xf numFmtId="166" fontId="3" fillId="0" borderId="1" xfId="1" applyNumberFormat="1" applyFont="1" applyBorder="1" applyAlignment="1">
      <alignment vertical="top" wrapText="1"/>
    </xf>
    <xf numFmtId="0" fontId="2" fillId="0" borderId="2" xfId="1" applyBorder="1"/>
    <xf numFmtId="0" fontId="2" fillId="0" borderId="5" xfId="1" applyBorder="1"/>
    <xf numFmtId="0" fontId="2" fillId="0" borderId="4" xfId="1" applyBorder="1"/>
    <xf numFmtId="0" fontId="8" fillId="0" borderId="0" xfId="1" applyFont="1"/>
    <xf numFmtId="0" fontId="8" fillId="0" borderId="0" xfId="1" applyFont="1" applyAlignment="1"/>
    <xf numFmtId="0" fontId="11" fillId="4" borderId="2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0" fontId="11" fillId="4" borderId="1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12" fillId="0" borderId="1" xfId="1" applyFont="1" applyBorder="1"/>
    <xf numFmtId="0" fontId="8" fillId="0" borderId="1" xfId="1" applyFont="1" applyBorder="1"/>
    <xf numFmtId="0" fontId="8" fillId="4" borderId="1" xfId="1" applyFont="1" applyFill="1" applyBorder="1"/>
    <xf numFmtId="0" fontId="8" fillId="2" borderId="1" xfId="1" applyFont="1" applyFill="1" applyBorder="1"/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165" fontId="8" fillId="0" borderId="1" xfId="1" applyNumberFormat="1" applyFont="1" applyFill="1" applyBorder="1" applyAlignment="1">
      <alignment horizontal="center" vertical="center"/>
    </xf>
    <xf numFmtId="165" fontId="11" fillId="4" borderId="1" xfId="1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8" fillId="4" borderId="1" xfId="1" applyNumberFormat="1" applyFont="1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12" fillId="0" borderId="1" xfId="1" applyFont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165" fontId="13" fillId="2" borderId="1" xfId="1" applyNumberFormat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/>
    </xf>
    <xf numFmtId="0" fontId="8" fillId="0" borderId="12" xfId="1" applyFont="1" applyBorder="1"/>
    <xf numFmtId="0" fontId="14" fillId="4" borderId="1" xfId="1" applyFont="1" applyFill="1" applyBorder="1"/>
    <xf numFmtId="165" fontId="8" fillId="0" borderId="1" xfId="1" applyNumberFormat="1" applyFont="1" applyFill="1" applyBorder="1"/>
    <xf numFmtId="0" fontId="8" fillId="0" borderId="2" xfId="1" applyFont="1" applyBorder="1" applyAlignment="1">
      <alignment horizontal="center"/>
    </xf>
    <xf numFmtId="0" fontId="12" fillId="0" borderId="2" xfId="1" applyFont="1" applyBorder="1"/>
    <xf numFmtId="165" fontId="8" fillId="5" borderId="1" xfId="1" applyNumberFormat="1" applyFont="1" applyFill="1" applyBorder="1" applyAlignment="1">
      <alignment horizontal="center"/>
    </xf>
    <xf numFmtId="165" fontId="8" fillId="4" borderId="1" xfId="1" applyNumberFormat="1" applyFont="1" applyFill="1" applyBorder="1"/>
    <xf numFmtId="165" fontId="8" fillId="0" borderId="12" xfId="1" applyNumberFormat="1" applyFont="1" applyFill="1" applyBorder="1" applyAlignment="1">
      <alignment horizontal="center" vertical="center"/>
    </xf>
    <xf numFmtId="165" fontId="8" fillId="5" borderId="1" xfId="1" applyNumberFormat="1" applyFont="1" applyFill="1" applyBorder="1" applyAlignment="1">
      <alignment horizontal="center" vertical="center"/>
    </xf>
    <xf numFmtId="165" fontId="8" fillId="4" borderId="4" xfId="1" applyNumberFormat="1" applyFont="1" applyFill="1" applyBorder="1" applyAlignment="1">
      <alignment horizontal="center" vertical="center"/>
    </xf>
    <xf numFmtId="165" fontId="8" fillId="0" borderId="4" xfId="1" applyNumberFormat="1" applyFont="1" applyFill="1" applyBorder="1" applyAlignment="1">
      <alignment horizontal="center" vertical="center"/>
    </xf>
    <xf numFmtId="0" fontId="15" fillId="0" borderId="0" xfId="0" applyFont="1"/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164" fontId="15" fillId="0" borderId="1" xfId="0" applyNumberFormat="1" applyFont="1" applyBorder="1" applyAlignment="1">
      <alignment horizontal="center" wrapText="1"/>
    </xf>
    <xf numFmtId="2" fontId="15" fillId="0" borderId="1" xfId="0" applyNumberFormat="1" applyFont="1" applyBorder="1" applyAlignment="1">
      <alignment horizontal="center" wrapText="1"/>
    </xf>
    <xf numFmtId="16" fontId="15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3" xfId="0" applyFont="1" applyBorder="1" applyAlignment="1"/>
    <xf numFmtId="0" fontId="15" fillId="0" borderId="3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64" fontId="15" fillId="0" borderId="0" xfId="0" applyNumberFormat="1" applyFont="1"/>
    <xf numFmtId="165" fontId="15" fillId="0" borderId="0" xfId="0" applyNumberFormat="1" applyFont="1"/>
    <xf numFmtId="0" fontId="11" fillId="0" borderId="12" xfId="1" applyFont="1" applyBorder="1" applyAlignment="1">
      <alignment vertical="center" wrapText="1"/>
    </xf>
    <xf numFmtId="0" fontId="11" fillId="0" borderId="3" xfId="1" applyFont="1" applyBorder="1" applyAlignment="1">
      <alignment vertical="center" wrapText="1"/>
    </xf>
    <xf numFmtId="0" fontId="3" fillId="0" borderId="0" xfId="1" applyFont="1" applyAlignment="1">
      <alignment vertical="top" wrapText="1"/>
    </xf>
    <xf numFmtId="165" fontId="0" fillId="0" borderId="0" xfId="0" applyNumberFormat="1"/>
    <xf numFmtId="0" fontId="18" fillId="0" borderId="0" xfId="0" applyFont="1"/>
    <xf numFmtId="165" fontId="19" fillId="0" borderId="1" xfId="1" applyNumberFormat="1" applyFont="1" applyFill="1" applyBorder="1" applyAlignment="1">
      <alignment horizontal="center" vertical="center"/>
    </xf>
    <xf numFmtId="165" fontId="11" fillId="0" borderId="0" xfId="0" applyNumberFormat="1" applyFont="1"/>
    <xf numFmtId="0" fontId="15" fillId="0" borderId="0" xfId="0" applyFont="1" applyAlignment="1">
      <alignment horizontal="right" wrapText="1"/>
    </xf>
    <xf numFmtId="0" fontId="2" fillId="0" borderId="0" xfId="1" applyAlignment="1">
      <alignment wrapText="1"/>
    </xf>
    <xf numFmtId="0" fontId="8" fillId="0" borderId="0" xfId="1" applyFont="1" applyAlignment="1">
      <alignment wrapText="1"/>
    </xf>
    <xf numFmtId="0" fontId="11" fillId="0" borderId="12" xfId="1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17" fillId="0" borderId="0" xfId="1" applyFont="1" applyAlignment="1">
      <alignment horizontal="left" wrapText="1"/>
    </xf>
    <xf numFmtId="0" fontId="3" fillId="0" borderId="0" xfId="1" applyFont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/>
    <xf numFmtId="0" fontId="9" fillId="0" borderId="0" xfId="1" applyFont="1" applyAlignment="1">
      <alignment horizontal="center" wrapText="1"/>
    </xf>
    <xf numFmtId="0" fontId="2" fillId="0" borderId="0" xfId="1" applyAlignment="1">
      <alignment wrapText="1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 wrapText="1"/>
    </xf>
    <xf numFmtId="0" fontId="8" fillId="0" borderId="1" xfId="1" applyFont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textRotation="90" wrapText="1"/>
    </xf>
    <xf numFmtId="0" fontId="8" fillId="0" borderId="5" xfId="1" applyFont="1" applyBorder="1" applyAlignment="1">
      <alignment horizontal="center" vertical="center" textRotation="90"/>
    </xf>
    <xf numFmtId="0" fontId="11" fillId="0" borderId="5" xfId="1" applyFont="1" applyFill="1" applyBorder="1" applyAlignment="1">
      <alignment horizontal="center" vertical="center" textRotation="90" wrapText="1"/>
    </xf>
    <xf numFmtId="0" fontId="11" fillId="0" borderId="12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textRotation="90" wrapText="1"/>
    </xf>
    <xf numFmtId="0" fontId="8" fillId="0" borderId="5" xfId="1" applyFont="1" applyBorder="1" applyAlignment="1">
      <alignment horizontal="center" vertical="center"/>
    </xf>
    <xf numFmtId="0" fontId="8" fillId="0" borderId="10" xfId="1" applyFont="1" applyBorder="1" applyAlignment="1">
      <alignment horizontal="right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" fillId="0" borderId="7" xfId="1" applyFont="1" applyBorder="1" applyAlignment="1">
      <alignment horizontal="center"/>
    </xf>
    <xf numFmtId="0" fontId="2" fillId="0" borderId="7" xfId="1" applyBorder="1" applyAlignment="1">
      <alignment horizontal="center"/>
    </xf>
    <xf numFmtId="0" fontId="8" fillId="0" borderId="2" xfId="1" applyFont="1" applyFill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 vertical="top" wrapText="1"/>
    </xf>
    <xf numFmtId="0" fontId="8" fillId="0" borderId="4" xfId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left" vertical="top" wrapText="1"/>
    </xf>
    <xf numFmtId="0" fontId="8" fillId="0" borderId="5" xfId="1" applyFont="1" applyFill="1" applyBorder="1" applyAlignment="1">
      <alignment horizontal="left" vertical="top" wrapText="1"/>
    </xf>
    <xf numFmtId="0" fontId="8" fillId="0" borderId="4" xfId="1" applyFont="1" applyFill="1" applyBorder="1" applyAlignment="1">
      <alignment horizontal="left" vertical="top" wrapText="1"/>
    </xf>
    <xf numFmtId="0" fontId="3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2" fillId="0" borderId="1" xfId="1" applyBorder="1" applyAlignment="1">
      <alignment horizontal="center" vertical="center" wrapText="1"/>
    </xf>
    <xf numFmtId="0" fontId="2" fillId="0" borderId="1" xfId="1" applyBorder="1"/>
    <xf numFmtId="0" fontId="11" fillId="0" borderId="1" xfId="1" applyFont="1" applyFill="1" applyBorder="1" applyAlignment="1">
      <alignment horizontal="center" vertical="center" textRotation="90" wrapText="1"/>
    </xf>
    <xf numFmtId="0" fontId="7" fillId="0" borderId="7" xfId="1" applyFont="1" applyBorder="1" applyAlignment="1">
      <alignment wrapText="1"/>
    </xf>
    <xf numFmtId="0" fontId="3" fillId="0" borderId="4" xfId="1" applyFont="1" applyBorder="1" applyAlignment="1">
      <alignment horizontal="center" vertical="top" wrapText="1"/>
    </xf>
    <xf numFmtId="0" fontId="3" fillId="0" borderId="0" xfId="1" applyFont="1" applyAlignment="1">
      <alignment horizontal="center" wrapText="1"/>
    </xf>
    <xf numFmtId="0" fontId="3" fillId="0" borderId="12" xfId="1" applyFont="1" applyBorder="1" applyAlignment="1">
      <alignment horizontal="center" vertical="top" wrapText="1"/>
    </xf>
    <xf numFmtId="0" fontId="2" fillId="0" borderId="13" xfId="1" applyBorder="1" applyAlignment="1">
      <alignment horizontal="center" vertical="top" wrapText="1"/>
    </xf>
    <xf numFmtId="0" fontId="2" fillId="0" borderId="3" xfId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12" xfId="1" applyFont="1" applyBorder="1" applyAlignment="1">
      <alignment horizontal="center" wrapText="1"/>
    </xf>
    <xf numFmtId="0" fontId="3" fillId="0" borderId="13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4" fillId="0" borderId="0" xfId="1" applyFont="1" applyAlignment="1">
      <alignment horizontal="center"/>
    </xf>
    <xf numFmtId="0" fontId="7" fillId="0" borderId="12" xfId="1" applyFont="1" applyBorder="1" applyAlignment="1">
      <alignment horizontal="center" wrapText="1"/>
    </xf>
    <xf numFmtId="0" fontId="7" fillId="0" borderId="13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3" fillId="0" borderId="2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2" xfId="1" applyFont="1" applyBorder="1" applyAlignment="1">
      <alignment vertical="top" wrapText="1"/>
    </xf>
    <xf numFmtId="0" fontId="3" fillId="0" borderId="5" xfId="1" applyFont="1" applyBorder="1" applyAlignment="1">
      <alignment vertical="top" wrapText="1"/>
    </xf>
    <xf numFmtId="0" fontId="3" fillId="0" borderId="4" xfId="1" applyFont="1" applyBorder="1" applyAlignment="1">
      <alignment vertical="top" wrapText="1"/>
    </xf>
    <xf numFmtId="0" fontId="15" fillId="0" borderId="7" xfId="0" applyFont="1" applyBorder="1" applyAlignment="1">
      <alignment horizontal="center"/>
    </xf>
    <xf numFmtId="0" fontId="15" fillId="0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2066925</xdr:colOff>
      <xdr:row>0</xdr:row>
      <xdr:rowOff>0</xdr:rowOff>
    </xdr:from>
    <xdr:to>
      <xdr:col>2</xdr:col>
      <xdr:colOff>381000</xdr:colOff>
      <xdr:row>5</xdr:row>
      <xdr:rowOff>47625</xdr:rowOff>
    </xdr:to>
    <xdr:pic>
      <xdr:nvPicPr>
        <xdr:cNvPr id="2" name="Рисунок 1" descr="печать новая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1228725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1600200</xdr:colOff>
      <xdr:row>0</xdr:row>
      <xdr:rowOff>0</xdr:rowOff>
    </xdr:from>
    <xdr:to>
      <xdr:col>1</xdr:col>
      <xdr:colOff>2828925</xdr:colOff>
      <xdr:row>4</xdr:row>
      <xdr:rowOff>190500</xdr:rowOff>
    </xdr:to>
    <xdr:pic>
      <xdr:nvPicPr>
        <xdr:cNvPr id="2" name="Рисунок 1" descr="печать новая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0"/>
          <a:ext cx="1228725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27672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5086350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twoCellAnchor>
    <xdr:from>
      <xdr:col>9</xdr:col>
      <xdr:colOff>200025</xdr:colOff>
      <xdr:row>0</xdr:row>
      <xdr:rowOff>0</xdr:rowOff>
    </xdr:from>
    <xdr:to>
      <xdr:col>11</xdr:col>
      <xdr:colOff>781050</xdr:colOff>
      <xdr:row>4</xdr:row>
      <xdr:rowOff>85725</xdr:rowOff>
    </xdr:to>
    <xdr:pic>
      <xdr:nvPicPr>
        <xdr:cNvPr id="4" name="Рисунок 3" descr="печать новая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0"/>
          <a:ext cx="1228725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0</xdr:row>
      <xdr:rowOff>0</xdr:rowOff>
    </xdr:from>
    <xdr:to>
      <xdr:col>2</xdr:col>
      <xdr:colOff>600075</xdr:colOff>
      <xdr:row>3</xdr:row>
      <xdr:rowOff>66675</xdr:rowOff>
    </xdr:to>
    <xdr:pic>
      <xdr:nvPicPr>
        <xdr:cNvPr id="3" name="Рисунок 2" descr="печать новая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0"/>
          <a:ext cx="1228725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2124075</xdr:colOff>
      <xdr:row>0</xdr:row>
      <xdr:rowOff>0</xdr:rowOff>
    </xdr:from>
    <xdr:to>
      <xdr:col>2</xdr:col>
      <xdr:colOff>438150</xdr:colOff>
      <xdr:row>4</xdr:row>
      <xdr:rowOff>133350</xdr:rowOff>
    </xdr:to>
    <xdr:pic>
      <xdr:nvPicPr>
        <xdr:cNvPr id="2" name="Рисунок 1" descr="печать новая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0"/>
          <a:ext cx="1228725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6;&#1088;&#1084;&#1072;&#1090;&#1080;&#1074;&#1099;%20&#1087;&#1086;%20&#1087;&#1088;&#1080;&#1073;&#1086;&#1088;&#1072;&#1084;%20&#1091;&#1095;&#1077;&#1090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B31~1/AppData/Local/Temp/Rar$DI77.048/Documents%20and%20Settings/Vasilieva_SV.VASILIEVASV/&#1056;&#1072;&#1073;&#1086;&#1095;&#1080;&#1081;%20&#1089;&#1090;&#1086;&#1083;/&#1087;&#1086;%20&#1085;&#1086;&#1088;&#1084;&#1072;&#1090;&#1080;&#1074;&#1072;&#1084;3/&#1053;&#1086;&#1074;&#1072;&#1103;%20&#1087;&#1072;&#1087;&#1082;&#1072;/&#1087;&#1086;%20&#1085;&#1086;&#1088;&#1084;&#1072;&#1090;&#1080;&#1074;&#1072;&#1084;2/&#1089;&#1090;&#1077;&#1087;&#1077;&#1085;&#1080;%20&#1073;&#1083;&#1072;&#1075;&#1086;&#1091;&#1089;&#1090;&#1088;&#1086;&#1081;&#1089;&#1090;&#1074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86;&#1083;&#1086;&#1076;&#1077;&#1079;&#1085;&#1080;&#1082;&#1086;&#1074;%20&#1040;&#1047;/Desktop/&#1053;&#1086;&#1088;&#1084;&#1072;&#1090;&#1080;&#1074;&#1099;/&#1056;&#1072;&#1089;&#1095;&#1077;&#1090;%20&#1085;&#1086;&#1088;&#1084;&#1072;&#1090;&#1080;&#1074;&#1086;&#1074;/&#1053;&#1086;&#1088;&#1084;&#1072;&#1090;&#1080;&#1074;&#1099;%20&#1056;&#1040;&#1057;&#1063;&#1045;&#1058;%2008.08.2012&#1075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B31~1/AppData/Local/Temp/Rar$DI77.048/&#1056;&#1072;&#1089;&#1095;&#1077;&#1090;%2033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B31~1/AppData/Local/Temp/Rar$DI77.048/Documents%20and%20Settings/Vasilieva_SV.VASILIEVASV/&#1056;&#1072;&#1073;&#1086;&#1095;&#1080;&#1081;%20&#1089;&#1090;&#1086;&#1083;/&#1087;&#1086;%20&#1085;&#1086;&#1088;&#1084;&#1072;&#1090;&#1080;&#1074;&#1072;&#1084;3/&#1053;&#1086;&#1074;&#1072;&#1103;%20&#1087;&#1072;&#1087;&#1082;&#1072;/&#1087;&#1086;%20&#1085;&#1086;&#1088;&#1084;&#1072;&#1090;&#1080;&#1074;&#1072;&#1084;2/&#1088;&#1072;&#1089;&#1095;&#1077;&#1090;%20&#1074;&#1086;&#1076;&#1099;%20&#1087;&#1086;&#1089;&#1083;&#1077;&#1076;&#1085;&#1103;&#110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86;&#1083;&#1086;&#1076;&#1077;&#1079;&#1085;&#1080;&#1082;&#1086;&#1074;%20&#1040;&#1047;/Desktop/&#1053;&#1086;&#1088;&#1084;&#1072;&#1090;&#1080;&#1074;&#1099;/&#1053;&#1086;&#1088;&#1084;&#1072;&#1090;&#1080;&#1074;&#1099;/&#1079;&#1072;&#1089;&#1077;&#1076;&#1072;&#1085;&#1080;&#1077;%20&#1087;&#1088;&#1072;&#1074;&#1080;&#1090;/&#1087;&#1088;&#1080;&#1083;&#1086;&#1078;&#1077;&#1085;&#1080;&#1077;%201,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86;&#1083;&#1086;&#1076;&#1077;&#1079;&#1085;&#1080;&#1082;&#1086;&#1074;%20&#1040;&#1047;/Desktop/&#1053;&#1086;&#1088;&#1084;&#1072;&#1090;&#1080;&#1074;&#1099;/&#1053;&#1086;&#1088;&#1084;&#1072;&#1090;&#1080;&#1074;&#1099;/&#1079;&#1072;&#1089;&#1077;&#1076;&#1072;&#1085;&#1080;&#1077;%20&#1087;&#1088;&#1072;&#1074;&#1080;&#1090;/&#1085;&#1086;&#1088;&#1084;&#1072;&#1090;&#1080;&#1074;&#1099;%20&#1087;&#1086;%20&#1087;&#1088;&#1080;&#1073;&#1086;&#1088;&#1072;&#1084;%20&#1091;&#1095;&#1077;&#1090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кутск"/>
      <sheetName val="у-яна"/>
      <sheetName val="покровск"/>
      <sheetName val="ленск"/>
      <sheetName val="анализ"/>
      <sheetName val="Лист6"/>
      <sheetName val="Лист5"/>
      <sheetName val="нормапосл"/>
      <sheetName val="норматив306"/>
      <sheetName val="прил3"/>
      <sheetName val="прил1"/>
      <sheetName val="2клиат зона"/>
      <sheetName val="Лист1"/>
      <sheetName val="анализ1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D9">
            <v>0.56200000000000006</v>
          </cell>
          <cell r="E9">
            <v>653.60600000000011</v>
          </cell>
        </row>
        <row r="10">
          <cell r="E10">
            <v>530.32799999999997</v>
          </cell>
        </row>
        <row r="11">
          <cell r="E11">
            <v>480.90049999999997</v>
          </cell>
        </row>
        <row r="12">
          <cell r="E12">
            <v>431.47300000000001</v>
          </cell>
        </row>
        <row r="13">
          <cell r="E13">
            <v>394.25700000000001</v>
          </cell>
        </row>
        <row r="14">
          <cell r="E14">
            <v>661.74699999999996</v>
          </cell>
        </row>
        <row r="15">
          <cell r="E15">
            <v>536.14300000000003</v>
          </cell>
        </row>
        <row r="16">
          <cell r="E16">
            <v>486.71549999999996</v>
          </cell>
        </row>
        <row r="17">
          <cell r="E17">
            <v>437.28800000000001</v>
          </cell>
        </row>
        <row r="18">
          <cell r="E18">
            <v>398.90900000000005</v>
          </cell>
        </row>
        <row r="19">
          <cell r="E19">
            <v>676.86599999999999</v>
          </cell>
        </row>
        <row r="20">
          <cell r="E20">
            <v>548.93599999999992</v>
          </cell>
        </row>
        <row r="21">
          <cell r="E21">
            <v>498.34550000000002</v>
          </cell>
        </row>
        <row r="22">
          <cell r="E22">
            <v>447.755</v>
          </cell>
        </row>
        <row r="23">
          <cell r="E23">
            <v>408.21299999999997</v>
          </cell>
        </row>
        <row r="24">
          <cell r="E24">
            <v>739.66800000000001</v>
          </cell>
        </row>
        <row r="25">
          <cell r="E25">
            <v>598.94500000000005</v>
          </cell>
        </row>
        <row r="26">
          <cell r="E26">
            <v>543.70249999999999</v>
          </cell>
        </row>
        <row r="27">
          <cell r="E27">
            <v>488.46</v>
          </cell>
        </row>
        <row r="28">
          <cell r="E28">
            <v>446.59199999999998</v>
          </cell>
        </row>
        <row r="29">
          <cell r="E29">
            <v>780.37300000000005</v>
          </cell>
        </row>
        <row r="30">
          <cell r="E30">
            <v>632.67200000000003</v>
          </cell>
        </row>
        <row r="31">
          <cell r="E31">
            <v>574.52200000000005</v>
          </cell>
        </row>
        <row r="32">
          <cell r="E32">
            <v>516.37199999999996</v>
          </cell>
        </row>
        <row r="33">
          <cell r="E33">
            <v>471.01500000000004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8">
          <cell r="E8" t="str">
            <v>1.1.</v>
          </cell>
          <cell r="F8" t="str">
            <v>не оборудованные санитарно-техническими приборами (из водоразборной колонки, подвоз воды, льда)</v>
          </cell>
        </row>
        <row r="9">
          <cell r="E9" t="str">
            <v>1.2.</v>
          </cell>
          <cell r="F9" t="str">
            <v>то же, с баней</v>
          </cell>
        </row>
        <row r="10">
          <cell r="F10" t="str">
            <v>канализация, ванна или баня</v>
          </cell>
        </row>
        <row r="11">
          <cell r="F11" t="str">
            <v>холодное водоснабжение без канализации</v>
          </cell>
        </row>
        <row r="13">
          <cell r="F13" t="str">
            <v>холодное водоснабжение, канализация, газоснабжение, без ванны</v>
          </cell>
        </row>
        <row r="14">
          <cell r="F14" t="str">
            <v>холодное водоснабжение, канализация, водонагреватель на твердом топливе, ванна</v>
          </cell>
        </row>
        <row r="16">
          <cell r="F16" t="str">
            <v>холодное водоснабжение, канализация, газовый и электрический водонагреватель, ванна</v>
          </cell>
        </row>
        <row r="19">
          <cell r="F19" t="str">
            <v>холодное и горячее водоснабжение, канализация, без ванны</v>
          </cell>
        </row>
        <row r="20">
          <cell r="F20" t="str">
            <v>холодное и горячее водоснабжение, канализация, ванна</v>
          </cell>
        </row>
        <row r="25">
          <cell r="E25" t="str">
            <v>2.</v>
          </cell>
        </row>
        <row r="26">
          <cell r="E26" t="str">
            <v>2.1.</v>
          </cell>
        </row>
        <row r="27">
          <cell r="E27" t="str">
            <v>2.2.</v>
          </cell>
        </row>
        <row r="28">
          <cell r="E28" t="str">
            <v>2.3.</v>
          </cell>
        </row>
        <row r="29">
          <cell r="E29" t="str">
            <v>2.4.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да1"/>
      <sheetName val="Расчет1"/>
      <sheetName val="Вода2"/>
      <sheetName val="Расчет2"/>
      <sheetName val="Эл.эн."/>
      <sheetName val="1"/>
      <sheetName val="2"/>
    </sheetNames>
    <sheetDataSet>
      <sheetData sheetId="0"/>
      <sheetData sheetId="1">
        <row r="12">
          <cell r="G12">
            <v>0.189</v>
          </cell>
          <cell r="T12">
            <v>0.18272756172839508</v>
          </cell>
          <cell r="U12">
            <v>0.13355395061728395</v>
          </cell>
        </row>
        <row r="23">
          <cell r="G23">
            <v>1.52</v>
          </cell>
          <cell r="T23">
            <v>2.2176870524691359</v>
          </cell>
          <cell r="U23">
            <v>1.7997113580246917</v>
          </cell>
        </row>
        <row r="28">
          <cell r="M28">
            <v>3.1224525412098867</v>
          </cell>
        </row>
        <row r="36">
          <cell r="M36">
            <v>1.6057877575119281</v>
          </cell>
        </row>
        <row r="41">
          <cell r="G41">
            <v>1.4039999999999999</v>
          </cell>
          <cell r="M41">
            <v>0.62630436221083918</v>
          </cell>
          <cell r="P41">
            <v>1.2067719869955098</v>
          </cell>
        </row>
        <row r="52">
          <cell r="G52">
            <v>4.1069800000000001</v>
          </cell>
          <cell r="M52">
            <v>2.3641201493609074</v>
          </cell>
          <cell r="P52">
            <v>3.8530123234059772</v>
          </cell>
        </row>
        <row r="63">
          <cell r="G63">
            <v>4.4590833333333331</v>
          </cell>
        </row>
        <row r="74">
          <cell r="G74">
            <v>4.4590833333333331</v>
          </cell>
        </row>
        <row r="95">
          <cell r="G95">
            <v>5.6757499999999999</v>
          </cell>
        </row>
        <row r="118">
          <cell r="G118">
            <v>4.2282280753968253</v>
          </cell>
          <cell r="J118">
            <v>1.9479774801587302</v>
          </cell>
        </row>
        <row r="129">
          <cell r="G129">
            <v>6.2640000000000002</v>
          </cell>
          <cell r="J129">
            <v>2.91</v>
          </cell>
        </row>
        <row r="141">
          <cell r="G141">
            <v>4.7199641865079363</v>
          </cell>
          <cell r="J141">
            <v>2.4397135912698413</v>
          </cell>
        </row>
        <row r="152">
          <cell r="G152">
            <v>3.4906239087301589</v>
          </cell>
          <cell r="J152">
            <v>1.2103733134920633</v>
          </cell>
        </row>
        <row r="159">
          <cell r="G159">
            <v>1.2428083333333333</v>
          </cell>
          <cell r="J159">
            <v>0.55419166666666664</v>
          </cell>
        </row>
        <row r="160">
          <cell r="G160">
            <v>1.5747125000000002</v>
          </cell>
          <cell r="J160">
            <v>0.83128749999999996</v>
          </cell>
        </row>
        <row r="161">
          <cell r="G161">
            <v>2.2096166666666668</v>
          </cell>
          <cell r="J161">
            <v>1.1083833333333333</v>
          </cell>
        </row>
        <row r="162">
          <cell r="G162">
            <v>2.8724250000000002</v>
          </cell>
          <cell r="J162">
            <v>1.6625749999999999</v>
          </cell>
        </row>
      </sheetData>
      <sheetData sheetId="2"/>
      <sheetData sheetId="3">
        <row r="12">
          <cell r="T12">
            <v>0.18079918482207694</v>
          </cell>
          <cell r="U12">
            <v>0.13355395061728395</v>
          </cell>
        </row>
        <row r="13">
          <cell r="AV13">
            <v>8.9770370370370348E-2</v>
          </cell>
          <cell r="AW13">
            <v>0.10977037037037035</v>
          </cell>
          <cell r="AX13">
            <v>0.16977037037037035</v>
          </cell>
          <cell r="AY13">
            <v>0.24344888888888891</v>
          </cell>
          <cell r="AZ13">
            <v>0.2334488888888889</v>
          </cell>
          <cell r="BA13">
            <v>0.19148093681917211</v>
          </cell>
          <cell r="BB13">
            <v>0.1839809368191721</v>
          </cell>
          <cell r="BC13">
            <v>0.19148093681917211</v>
          </cell>
          <cell r="BD13">
            <v>0.2334488888888889</v>
          </cell>
          <cell r="BE13">
            <v>0.24344888888888891</v>
          </cell>
          <cell r="BF13">
            <v>0.16977037037037035</v>
          </cell>
          <cell r="BG13">
            <v>0.10977037037037035</v>
          </cell>
        </row>
        <row r="23">
          <cell r="T23">
            <v>2.1796016085693535</v>
          </cell>
          <cell r="U23">
            <v>1.7997113580246917</v>
          </cell>
        </row>
        <row r="24">
          <cell r="AV24">
            <v>1.7504148148148151</v>
          </cell>
          <cell r="AW24">
            <v>1.8504148148148152</v>
          </cell>
          <cell r="AX24">
            <v>2.1504148148148152</v>
          </cell>
          <cell r="AY24">
            <v>2.9861155555555547</v>
          </cell>
          <cell r="AZ24">
            <v>2.8361155555555548</v>
          </cell>
          <cell r="BA24">
            <v>1.6695610021786489</v>
          </cell>
          <cell r="BB24">
            <v>1.4195610021786489</v>
          </cell>
          <cell r="BC24">
            <v>1.6695610021786489</v>
          </cell>
          <cell r="BD24">
            <v>2.8361155555555548</v>
          </cell>
          <cell r="BE24">
            <v>2.9861155555555547</v>
          </cell>
          <cell r="BF24">
            <v>2.1504148148148152</v>
          </cell>
          <cell r="BG24">
            <v>1.8504148148148152</v>
          </cell>
        </row>
        <row r="28">
          <cell r="P28">
            <v>4.282634283749263</v>
          </cell>
          <cell r="T28">
            <v>5.9178507293936091</v>
          </cell>
          <cell r="U28">
            <v>4.7790839044344589</v>
          </cell>
        </row>
        <row r="29">
          <cell r="AI29">
            <v>3.2385212121212117</v>
          </cell>
          <cell r="AJ29">
            <v>3.4385212121212119</v>
          </cell>
          <cell r="AK29">
            <v>3.9385212121212119</v>
          </cell>
          <cell r="AL29">
            <v>4.8692061084781466</v>
          </cell>
          <cell r="AM29">
            <v>4.769206108478147</v>
          </cell>
          <cell r="AN29">
            <v>3.5885212121212118</v>
          </cell>
          <cell r="AO29">
            <v>3.3385212121212118</v>
          </cell>
          <cell r="AP29">
            <v>3.5885212121212118</v>
          </cell>
          <cell r="AQ29">
            <v>4.769206108478147</v>
          </cell>
          <cell r="AR29">
            <v>4.8692061084781466</v>
          </cell>
          <cell r="AS29">
            <v>3.9385212121212119</v>
          </cell>
          <cell r="AT29">
            <v>3.4385212121212119</v>
          </cell>
          <cell r="AV29">
            <v>4.4203551647603474</v>
          </cell>
          <cell r="AW29">
            <v>4.9203551647603474</v>
          </cell>
          <cell r="AX29">
            <v>5.8703551647603476</v>
          </cell>
          <cell r="AY29">
            <v>7.8868077573529414</v>
          </cell>
          <cell r="AZ29">
            <v>7.6868077573529412</v>
          </cell>
          <cell r="BA29">
            <v>4.8050672998366011</v>
          </cell>
          <cell r="BB29">
            <v>4.3550672998366009</v>
          </cell>
          <cell r="BC29">
            <v>4.8050672998366011</v>
          </cell>
          <cell r="BD29">
            <v>7.6868077573529412</v>
          </cell>
          <cell r="BE29">
            <v>7.8868077573529414</v>
          </cell>
          <cell r="BF29">
            <v>5.8703551647603476</v>
          </cell>
          <cell r="BG29">
            <v>4.8203551647603478</v>
          </cell>
        </row>
        <row r="32">
          <cell r="AI32">
            <v>5.1165721212121218</v>
          </cell>
          <cell r="AJ32">
            <v>4.9165721212121216</v>
          </cell>
          <cell r="AK32">
            <v>4.5165721212121213</v>
          </cell>
          <cell r="AL32">
            <v>3.3858872248551863</v>
          </cell>
          <cell r="AM32">
            <v>3.5858872248551861</v>
          </cell>
          <cell r="AN32">
            <v>4.4050672998366007</v>
          </cell>
          <cell r="AO32">
            <v>4.6550672998366007</v>
          </cell>
          <cell r="AP32">
            <v>4.4050672998366007</v>
          </cell>
          <cell r="AQ32">
            <v>3.5858872248551861</v>
          </cell>
          <cell r="AR32">
            <v>3.3858872248551863</v>
          </cell>
          <cell r="AS32">
            <v>4.5165721212121213</v>
          </cell>
          <cell r="AT32">
            <v>4.9165721212121216</v>
          </cell>
        </row>
        <row r="36">
          <cell r="P36">
            <v>3.3496495314739785</v>
          </cell>
          <cell r="T36">
            <v>3.919030227112835</v>
          </cell>
          <cell r="U36">
            <v>3.1129129381269292</v>
          </cell>
        </row>
        <row r="37">
          <cell r="AI37">
            <v>1.6962424242424239</v>
          </cell>
          <cell r="AJ37">
            <v>1.796242424242424</v>
          </cell>
          <cell r="AK37">
            <v>2.096242424242424</v>
          </cell>
          <cell r="AL37">
            <v>2.4720602422327538</v>
          </cell>
          <cell r="AM37">
            <v>2.3720602422327537</v>
          </cell>
          <cell r="AN37">
            <v>1.8962424242424241</v>
          </cell>
          <cell r="AO37">
            <v>1.6962424242424239</v>
          </cell>
          <cell r="AP37">
            <v>1.8962424242424241</v>
          </cell>
          <cell r="AQ37">
            <v>2.3720602422327537</v>
          </cell>
          <cell r="AR37">
            <v>2.4720602422327538</v>
          </cell>
          <cell r="AS37">
            <v>2.096242424242424</v>
          </cell>
          <cell r="AT37">
            <v>1.796242424242424</v>
          </cell>
          <cell r="AV37">
            <v>2.8796926417824071</v>
          </cell>
          <cell r="AW37">
            <v>3.179692641782407</v>
          </cell>
          <cell r="AX37">
            <v>3.779692641782407</v>
          </cell>
          <cell r="AY37">
            <v>5.1641230121527766</v>
          </cell>
          <cell r="AZ37">
            <v>4.9641230121527764</v>
          </cell>
          <cell r="BA37">
            <v>3.4244691559436267</v>
          </cell>
          <cell r="BB37">
            <v>3.1244691559436264</v>
          </cell>
          <cell r="BC37">
            <v>3.4244691559436267</v>
          </cell>
          <cell r="BD37">
            <v>4.9641230121527764</v>
          </cell>
          <cell r="BE37">
            <v>5.1641230121527766</v>
          </cell>
          <cell r="BF37">
            <v>3.779692641782407</v>
          </cell>
          <cell r="BG37">
            <v>3.179692641782407</v>
          </cell>
        </row>
        <row r="39">
          <cell r="AI39">
            <v>3.8361842424242423</v>
          </cell>
          <cell r="AJ39">
            <v>3.786184242424242</v>
          </cell>
          <cell r="AK39">
            <v>3.536184242424242</v>
          </cell>
          <cell r="AL39">
            <v>2.9603664244339121</v>
          </cell>
          <cell r="AM39">
            <v>3.0603664244339122</v>
          </cell>
          <cell r="AN39">
            <v>3.1744691559436267</v>
          </cell>
          <cell r="AO39">
            <v>3.3244691559436266</v>
          </cell>
          <cell r="AP39">
            <v>3.1744691559436267</v>
          </cell>
          <cell r="AQ39">
            <v>3.0603664244339122</v>
          </cell>
          <cell r="AR39">
            <v>2.9603664244339121</v>
          </cell>
          <cell r="AS39">
            <v>3.536184242424242</v>
          </cell>
          <cell r="AT39">
            <v>3.786184242424242</v>
          </cell>
        </row>
        <row r="41">
          <cell r="P41">
            <v>1.1924469014057182</v>
          </cell>
        </row>
        <row r="42">
          <cell r="AI42">
            <v>0.66165414141414125</v>
          </cell>
          <cell r="AJ42">
            <v>0.70165414141414129</v>
          </cell>
          <cell r="AK42">
            <v>0.81165414141414127</v>
          </cell>
          <cell r="AL42">
            <v>0.96434540986484096</v>
          </cell>
          <cell r="AM42">
            <v>0.91434540986484103</v>
          </cell>
          <cell r="AN42">
            <v>0.76165414141414134</v>
          </cell>
          <cell r="AO42">
            <v>0.68165414141414127</v>
          </cell>
          <cell r="AP42">
            <v>0.76165414141414134</v>
          </cell>
          <cell r="AQ42">
            <v>0.91434540986484103</v>
          </cell>
          <cell r="AR42">
            <v>0.96434540986484096</v>
          </cell>
          <cell r="AS42">
            <v>0.81165414141414127</v>
          </cell>
          <cell r="AT42">
            <v>0.70165414141414129</v>
          </cell>
        </row>
        <row r="44">
          <cell r="AI44">
            <v>1.2753947474747473</v>
          </cell>
          <cell r="AJ44">
            <v>1.2453947474747473</v>
          </cell>
          <cell r="AK44">
            <v>1.1703947474747474</v>
          </cell>
          <cell r="AL44">
            <v>0.96770347902404774</v>
          </cell>
          <cell r="AM44">
            <v>1.0677034790240478</v>
          </cell>
          <cell r="AN44">
            <v>1.353858387799564</v>
          </cell>
          <cell r="AO44">
            <v>1.4238583877995641</v>
          </cell>
          <cell r="AP44">
            <v>1.353858387799564</v>
          </cell>
          <cell r="AQ44">
            <v>1.0677034790240478</v>
          </cell>
          <cell r="AR44">
            <v>0.96770347902404774</v>
          </cell>
          <cell r="AS44">
            <v>1.1703947474747474</v>
          </cell>
          <cell r="AT44">
            <v>1.2453947474747473</v>
          </cell>
        </row>
        <row r="52">
          <cell r="P52">
            <v>3.4079976431649146</v>
          </cell>
        </row>
        <row r="53">
          <cell r="AI53">
            <v>2.0410262626262625</v>
          </cell>
          <cell r="AJ53">
            <v>2.2410262626262627</v>
          </cell>
          <cell r="AK53">
            <v>2.5410262626262625</v>
          </cell>
          <cell r="AL53">
            <v>3.1974216605230823</v>
          </cell>
          <cell r="AM53">
            <v>3.0974216605230822</v>
          </cell>
          <cell r="AN53">
            <v>2.3910262626262626</v>
          </cell>
          <cell r="AO53">
            <v>2.1410262626262626</v>
          </cell>
          <cell r="AP53">
            <v>2.3910262626262626</v>
          </cell>
          <cell r="AQ53">
            <v>3.0974216605230822</v>
          </cell>
          <cell r="AR53">
            <v>3.1974216605230823</v>
          </cell>
          <cell r="AS53">
            <v>2.5410262626262625</v>
          </cell>
          <cell r="AT53">
            <v>2.2410262626262627</v>
          </cell>
        </row>
        <row r="55">
          <cell r="AI55">
            <v>3.8677559595959594</v>
          </cell>
          <cell r="AJ55">
            <v>3.6677559595959592</v>
          </cell>
          <cell r="AK55">
            <v>3.3677559595959594</v>
          </cell>
          <cell r="AL55">
            <v>2.7113605616991396</v>
          </cell>
          <cell r="AM55">
            <v>2.8113605616991397</v>
          </cell>
          <cell r="AN55">
            <v>3.8872498910675382</v>
          </cell>
          <cell r="AO55">
            <v>4.1372498910675377</v>
          </cell>
          <cell r="AP55">
            <v>3.8872498910675382</v>
          </cell>
          <cell r="AQ55">
            <v>2.8113605616991397</v>
          </cell>
          <cell r="AR55">
            <v>2.7113605616991396</v>
          </cell>
          <cell r="AS55">
            <v>3.3677559595959594</v>
          </cell>
          <cell r="AT55">
            <v>3.6677559595959592</v>
          </cell>
        </row>
      </sheetData>
      <sheetData sheetId="4" refreshError="1"/>
      <sheetData sheetId="5">
        <row r="15">
          <cell r="D15">
            <v>187.5</v>
          </cell>
          <cell r="E15">
            <v>116.5</v>
          </cell>
          <cell r="F15">
            <v>89.5</v>
          </cell>
          <cell r="G15">
            <v>73.5</v>
          </cell>
          <cell r="H15">
            <v>63.5</v>
          </cell>
        </row>
        <row r="16">
          <cell r="D16">
            <v>196.5</v>
          </cell>
          <cell r="E16">
            <v>121.5</v>
          </cell>
          <cell r="F16">
            <v>94.5</v>
          </cell>
          <cell r="G16">
            <v>76.5</v>
          </cell>
          <cell r="H16">
            <v>66.5</v>
          </cell>
        </row>
        <row r="17">
          <cell r="D17">
            <v>204.5</v>
          </cell>
          <cell r="E17">
            <v>126.5</v>
          </cell>
          <cell r="F17">
            <v>98.5</v>
          </cell>
          <cell r="G17">
            <v>79.5</v>
          </cell>
          <cell r="H17">
            <v>69.5</v>
          </cell>
        </row>
        <row r="18">
          <cell r="D18">
            <v>221.5</v>
          </cell>
          <cell r="E18">
            <v>137.5</v>
          </cell>
          <cell r="F18">
            <v>106.5</v>
          </cell>
          <cell r="G18">
            <v>86.5</v>
          </cell>
          <cell r="H18">
            <v>75.5</v>
          </cell>
        </row>
        <row r="19">
          <cell r="D19">
            <v>226.5</v>
          </cell>
          <cell r="E19">
            <v>140.5</v>
          </cell>
          <cell r="F19">
            <v>108.5</v>
          </cell>
          <cell r="G19">
            <v>88.5</v>
          </cell>
          <cell r="H19">
            <v>77.5</v>
          </cell>
        </row>
        <row r="20">
          <cell r="D20">
            <v>230.5</v>
          </cell>
          <cell r="E20">
            <v>142.5</v>
          </cell>
          <cell r="F20">
            <v>110.5</v>
          </cell>
          <cell r="G20">
            <v>89.5</v>
          </cell>
          <cell r="H20">
            <v>78.5</v>
          </cell>
        </row>
        <row r="21">
          <cell r="D21">
            <v>241.5</v>
          </cell>
          <cell r="E21">
            <v>149.5</v>
          </cell>
          <cell r="F21">
            <v>116.5</v>
          </cell>
          <cell r="G21">
            <v>94.5</v>
          </cell>
          <cell r="H21">
            <v>82.5</v>
          </cell>
        </row>
        <row r="22">
          <cell r="D22">
            <v>245.5</v>
          </cell>
          <cell r="E22">
            <v>152.5</v>
          </cell>
          <cell r="F22">
            <v>117.5</v>
          </cell>
          <cell r="G22">
            <v>95.5</v>
          </cell>
          <cell r="H22">
            <v>83.5</v>
          </cell>
        </row>
        <row r="23">
          <cell r="D23">
            <v>247.5</v>
          </cell>
          <cell r="E23">
            <v>153.5</v>
          </cell>
          <cell r="F23">
            <v>118.5</v>
          </cell>
          <cell r="G23">
            <v>96.5</v>
          </cell>
          <cell r="H23">
            <v>84.5</v>
          </cell>
        </row>
        <row r="24">
          <cell r="D24">
            <v>256.5</v>
          </cell>
          <cell r="E24">
            <v>159.5</v>
          </cell>
          <cell r="F24">
            <v>123.5</v>
          </cell>
          <cell r="G24">
            <v>100.5</v>
          </cell>
          <cell r="H24">
            <v>87.5</v>
          </cell>
        </row>
        <row r="25">
          <cell r="D25">
            <v>258.5</v>
          </cell>
          <cell r="E25">
            <v>160.5</v>
          </cell>
          <cell r="F25">
            <v>124.5</v>
          </cell>
          <cell r="G25">
            <v>100.5</v>
          </cell>
          <cell r="H25">
            <v>87.5</v>
          </cell>
        </row>
        <row r="26">
          <cell r="D26">
            <v>262.5</v>
          </cell>
          <cell r="E26">
            <v>162.5</v>
          </cell>
          <cell r="F26">
            <v>125.5</v>
          </cell>
          <cell r="G26">
            <v>102.5</v>
          </cell>
          <cell r="H26">
            <v>89.5</v>
          </cell>
        </row>
      </sheetData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степ"/>
      <sheetName val="расчет"/>
      <sheetName val="перв"/>
      <sheetName val="тепл"/>
      <sheetName val="тепл+хол"/>
      <sheetName val="благ"/>
    </sheetNames>
    <sheetDataSet>
      <sheetData sheetId="0">
        <row r="23">
          <cell r="D23">
            <v>3.1937499999999996</v>
          </cell>
        </row>
      </sheetData>
      <sheetData sheetId="1"/>
      <sheetData sheetId="2"/>
      <sheetData sheetId="3">
        <row r="8">
          <cell r="E8">
            <v>40.416666666666664</v>
          </cell>
        </row>
      </sheetData>
      <sheetData sheetId="4">
        <row r="12">
          <cell r="F12">
            <v>92.8</v>
          </cell>
        </row>
      </sheetData>
      <sheetData sheetId="5">
        <row r="12">
          <cell r="I12">
            <v>10.70205371248025</v>
          </cell>
        </row>
      </sheetData>
      <sheetData sheetId="6">
        <row r="17">
          <cell r="F17">
            <v>40.739999999999995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"/>
      <sheetName val="Лист7"/>
      <sheetName val="Лист6"/>
      <sheetName val="Лист5"/>
      <sheetName val="Лист8"/>
      <sheetName val="прил2"/>
      <sheetName val="Лист10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34">
          <cell r="F134" t="str">
            <v>то же, с сидячей ванной</v>
          </cell>
        </row>
        <row r="145">
          <cell r="F145" t="str">
            <v>холодное и горячее водоснабжение, канализация, без душа и ванны</v>
          </cell>
        </row>
        <row r="152">
          <cell r="F152" t="str">
            <v>без душевых</v>
          </cell>
        </row>
        <row r="153">
          <cell r="F153" t="str">
            <v>с общим душем</v>
          </cell>
        </row>
        <row r="154">
          <cell r="F154" t="str">
            <v>с душевыми в каждой секции</v>
          </cell>
        </row>
        <row r="155">
          <cell r="F155" t="str">
            <v>с общим душем, кухней, буфетом, прачечной</v>
          </cell>
        </row>
      </sheetData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3"/>
      <sheetName val="приложение1"/>
      <sheetName val="Лист1"/>
      <sheetName val="не см"/>
      <sheetName val="приложение 2"/>
      <sheetName val="средние"/>
      <sheetName val="лвсутки"/>
      <sheetName val="Лист1 (2)"/>
    </sheetNames>
    <sheetDataSet>
      <sheetData sheetId="0" refreshError="1"/>
      <sheetData sheetId="1" refreshError="1">
        <row r="7">
          <cell r="C7" t="str">
            <v>Этажность многоквартирного или жилого дома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кутск"/>
      <sheetName val="у-яна"/>
      <sheetName val="покровск"/>
      <sheetName val="ленск"/>
      <sheetName val="анализ"/>
      <sheetName val="Лист6"/>
      <sheetName val="Лист5"/>
      <sheetName val="нормапосл"/>
      <sheetName val="норматив306"/>
      <sheetName val="прил3"/>
      <sheetName val="прил1"/>
      <sheetName val="2клиат зона"/>
      <sheetName val="Лист1"/>
      <sheetName val="анализ1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D9">
            <v>0.56200000000000006</v>
          </cell>
        </row>
        <row r="10">
          <cell r="D10">
            <v>0.45600000000000002</v>
          </cell>
        </row>
        <row r="11">
          <cell r="D11">
            <v>0.41349999999999998</v>
          </cell>
        </row>
        <row r="12">
          <cell r="D12">
            <v>0.371</v>
          </cell>
        </row>
        <row r="13">
          <cell r="D13">
            <v>0.33900000000000002</v>
          </cell>
        </row>
        <row r="14">
          <cell r="D14">
            <v>0.56899999999999995</v>
          </cell>
        </row>
        <row r="15">
          <cell r="D15">
            <v>0.46100000000000002</v>
          </cell>
        </row>
        <row r="16">
          <cell r="D16">
            <v>0.41849999999999998</v>
          </cell>
        </row>
        <row r="17">
          <cell r="D17">
            <v>0.376</v>
          </cell>
        </row>
        <row r="18">
          <cell r="D18">
            <v>0.34300000000000003</v>
          </cell>
        </row>
        <row r="19">
          <cell r="D19">
            <v>0.58199999999999996</v>
          </cell>
        </row>
        <row r="20">
          <cell r="D20">
            <v>0.47199999999999998</v>
          </cell>
        </row>
        <row r="21">
          <cell r="D21">
            <v>0.42849999999999999</v>
          </cell>
        </row>
        <row r="22">
          <cell r="D22">
            <v>0.38500000000000001</v>
          </cell>
        </row>
        <row r="23">
          <cell r="D23">
            <v>0.35099999999999998</v>
          </cell>
        </row>
        <row r="24">
          <cell r="D24">
            <v>0.63600000000000001</v>
          </cell>
        </row>
        <row r="25">
          <cell r="D25">
            <v>0.51500000000000001</v>
          </cell>
        </row>
        <row r="26">
          <cell r="D26">
            <v>0.46750000000000003</v>
          </cell>
        </row>
        <row r="27">
          <cell r="D27">
            <v>0.42</v>
          </cell>
        </row>
        <row r="28">
          <cell r="D28">
            <v>0.38400000000000001</v>
          </cell>
        </row>
        <row r="29">
          <cell r="D29">
            <v>0.67100000000000004</v>
          </cell>
        </row>
        <row r="30">
          <cell r="D30">
            <v>0.54400000000000004</v>
          </cell>
        </row>
        <row r="31">
          <cell r="D31">
            <v>0.49399999999999999</v>
          </cell>
        </row>
        <row r="32">
          <cell r="D32">
            <v>0.44400000000000001</v>
          </cell>
        </row>
        <row r="33">
          <cell r="D33">
            <v>0.40500000000000003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36"/>
  <sheetViews>
    <sheetView view="pageBreakPreview" topLeftCell="A10" zoomScaleNormal="100" workbookViewId="0">
      <selection activeCell="A36" sqref="A36:D36"/>
    </sheetView>
  </sheetViews>
  <sheetFormatPr defaultRowHeight="15.75" x14ac:dyDescent="0.25"/>
  <cols>
    <col min="1" max="1" width="8.5703125" style="62" customWidth="1"/>
    <col min="2" max="2" width="43.7109375" style="62" customWidth="1"/>
    <col min="3" max="3" width="16.42578125" style="62" customWidth="1"/>
    <col min="4" max="4" width="18.85546875" style="62" customWidth="1"/>
    <col min="5" max="5" width="12.42578125" style="62" hidden="1" customWidth="1"/>
    <col min="6" max="16384" width="9.140625" style="62"/>
  </cols>
  <sheetData>
    <row r="1" spans="1:8" x14ac:dyDescent="0.25">
      <c r="B1" s="70"/>
      <c r="C1" s="99" t="s">
        <v>108</v>
      </c>
      <c r="D1" s="99"/>
      <c r="E1" s="70"/>
    </row>
    <row r="2" spans="1:8" ht="30" customHeight="1" x14ac:dyDescent="0.25">
      <c r="C2" s="100" t="s">
        <v>109</v>
      </c>
      <c r="D2" s="100"/>
      <c r="E2" s="85"/>
    </row>
    <row r="3" spans="1:8" x14ac:dyDescent="0.25">
      <c r="B3"/>
      <c r="C3" s="99" t="s">
        <v>119</v>
      </c>
      <c r="D3" s="99"/>
      <c r="E3" s="70"/>
    </row>
    <row r="5" spans="1:8" x14ac:dyDescent="0.25">
      <c r="A5" s="95" t="s">
        <v>0</v>
      </c>
      <c r="B5" s="95"/>
      <c r="C5" s="95"/>
      <c r="D5" s="95"/>
      <c r="E5" s="95"/>
    </row>
    <row r="7" spans="1:8" x14ac:dyDescent="0.25">
      <c r="A7" s="96" t="s">
        <v>1</v>
      </c>
      <c r="B7" s="98" t="s">
        <v>2</v>
      </c>
      <c r="C7" s="92" t="s">
        <v>105</v>
      </c>
      <c r="D7" s="98" t="s">
        <v>3</v>
      </c>
      <c r="E7" s="71"/>
    </row>
    <row r="8" spans="1:8" ht="98.25" customHeight="1" x14ac:dyDescent="0.25">
      <c r="A8" s="97"/>
      <c r="B8" s="98"/>
      <c r="C8" s="94"/>
      <c r="D8" s="98"/>
      <c r="E8" s="72" t="s">
        <v>4</v>
      </c>
    </row>
    <row r="9" spans="1:8" x14ac:dyDescent="0.25">
      <c r="A9" s="73">
        <v>1</v>
      </c>
      <c r="B9" s="63">
        <v>2</v>
      </c>
      <c r="C9" s="74">
        <v>3</v>
      </c>
      <c r="D9" s="75">
        <v>4</v>
      </c>
      <c r="E9" s="72"/>
    </row>
    <row r="10" spans="1:8" ht="14.25" customHeight="1" x14ac:dyDescent="0.25">
      <c r="A10" s="92" t="s">
        <v>5</v>
      </c>
      <c r="B10" s="92" t="s">
        <v>6</v>
      </c>
      <c r="C10" s="66">
        <v>1</v>
      </c>
      <c r="D10" s="67">
        <f>G10</f>
        <v>4.6800000000000001E-2</v>
      </c>
      <c r="E10" s="68">
        <f>[1]прил1!E9/12</f>
        <v>54.467166666666678</v>
      </c>
      <c r="F10" s="62">
        <v>0.56200000000000006</v>
      </c>
      <c r="G10" s="62">
        <f>ROUND(F10/12,4)</f>
        <v>4.6800000000000001E-2</v>
      </c>
      <c r="H10" s="76">
        <f>D10-G10</f>
        <v>0</v>
      </c>
    </row>
    <row r="11" spans="1:8" ht="14.25" customHeight="1" x14ac:dyDescent="0.25">
      <c r="A11" s="93"/>
      <c r="B11" s="93"/>
      <c r="C11" s="66">
        <v>2</v>
      </c>
      <c r="D11" s="67">
        <f t="shared" ref="D11:D34" si="0">G11</f>
        <v>3.7999999999999999E-2</v>
      </c>
      <c r="E11" s="68">
        <f>[1]прил1!E10/12</f>
        <v>44.193999999999996</v>
      </c>
      <c r="F11" s="62">
        <v>0.45600000000000002</v>
      </c>
      <c r="G11" s="62">
        <f t="shared" ref="G11:G34" si="1">ROUND(F11/12,4)</f>
        <v>3.7999999999999999E-2</v>
      </c>
      <c r="H11" s="76">
        <f t="shared" ref="H11:H34" si="2">D11-G11</f>
        <v>0</v>
      </c>
    </row>
    <row r="12" spans="1:8" ht="14.25" customHeight="1" x14ac:dyDescent="0.25">
      <c r="A12" s="93"/>
      <c r="B12" s="93"/>
      <c r="C12" s="66">
        <v>3</v>
      </c>
      <c r="D12" s="67">
        <f t="shared" si="0"/>
        <v>3.4500000000000003E-2</v>
      </c>
      <c r="E12" s="68">
        <f>[1]прил1!E11/12</f>
        <v>40.075041666666664</v>
      </c>
      <c r="F12" s="62">
        <f>ROUND(((F11+F13)/2),3)</f>
        <v>0.41399999999999998</v>
      </c>
      <c r="G12" s="62">
        <f t="shared" si="1"/>
        <v>3.4500000000000003E-2</v>
      </c>
      <c r="H12" s="76">
        <f t="shared" si="2"/>
        <v>0</v>
      </c>
    </row>
    <row r="13" spans="1:8" ht="14.25" customHeight="1" x14ac:dyDescent="0.25">
      <c r="A13" s="93"/>
      <c r="B13" s="93"/>
      <c r="C13" s="66">
        <v>4</v>
      </c>
      <c r="D13" s="67">
        <f t="shared" si="0"/>
        <v>3.09E-2</v>
      </c>
      <c r="E13" s="68">
        <f>[1]прил1!E12/12</f>
        <v>35.956083333333332</v>
      </c>
      <c r="F13" s="62">
        <v>0.371</v>
      </c>
      <c r="G13" s="62">
        <f t="shared" si="1"/>
        <v>3.09E-2</v>
      </c>
      <c r="H13" s="76">
        <f t="shared" si="2"/>
        <v>0</v>
      </c>
    </row>
    <row r="14" spans="1:8" ht="14.25" customHeight="1" x14ac:dyDescent="0.25">
      <c r="A14" s="94"/>
      <c r="B14" s="94"/>
      <c r="C14" s="69" t="s">
        <v>7</v>
      </c>
      <c r="D14" s="67">
        <f t="shared" si="0"/>
        <v>2.8299999999999999E-2</v>
      </c>
      <c r="E14" s="68">
        <f>[1]прил1!E13/12</f>
        <v>32.854750000000003</v>
      </c>
      <c r="F14" s="62">
        <v>0.33900000000000002</v>
      </c>
      <c r="G14" s="62">
        <f t="shared" si="1"/>
        <v>2.8299999999999999E-2</v>
      </c>
      <c r="H14" s="76">
        <f t="shared" si="2"/>
        <v>0</v>
      </c>
    </row>
    <row r="15" spans="1:8" ht="14.25" customHeight="1" x14ac:dyDescent="0.25">
      <c r="A15" s="92" t="s">
        <v>8</v>
      </c>
      <c r="B15" s="92" t="s">
        <v>9</v>
      </c>
      <c r="C15" s="66">
        <v>1</v>
      </c>
      <c r="D15" s="67">
        <f t="shared" si="0"/>
        <v>4.7399999999999998E-2</v>
      </c>
      <c r="E15" s="68">
        <f>[1]прил1!E14/12</f>
        <v>55.145583333333327</v>
      </c>
      <c r="F15" s="62">
        <v>0.56899999999999995</v>
      </c>
      <c r="G15" s="62">
        <f t="shared" si="1"/>
        <v>4.7399999999999998E-2</v>
      </c>
      <c r="H15" s="76">
        <f t="shared" si="2"/>
        <v>0</v>
      </c>
    </row>
    <row r="16" spans="1:8" ht="14.25" customHeight="1" x14ac:dyDescent="0.25">
      <c r="A16" s="93"/>
      <c r="B16" s="93"/>
      <c r="C16" s="66">
        <v>2</v>
      </c>
      <c r="D16" s="67">
        <f t="shared" si="0"/>
        <v>3.8399999999999997E-2</v>
      </c>
      <c r="E16" s="68">
        <f>[1]прил1!E15/12</f>
        <v>44.678583333333336</v>
      </c>
      <c r="F16" s="62">
        <v>0.46100000000000002</v>
      </c>
      <c r="G16" s="62">
        <f t="shared" si="1"/>
        <v>3.8399999999999997E-2</v>
      </c>
      <c r="H16" s="76">
        <f t="shared" si="2"/>
        <v>0</v>
      </c>
    </row>
    <row r="17" spans="1:9" ht="14.25" customHeight="1" x14ac:dyDescent="0.25">
      <c r="A17" s="93"/>
      <c r="B17" s="93"/>
      <c r="C17" s="66">
        <v>3</v>
      </c>
      <c r="D17" s="67">
        <f t="shared" si="0"/>
        <v>3.49E-2</v>
      </c>
      <c r="E17" s="68">
        <f>[1]прил1!E16/12</f>
        <v>40.559624999999997</v>
      </c>
      <c r="F17" s="62">
        <f>ROUND(((F16+F18)/2),3)</f>
        <v>0.41899999999999998</v>
      </c>
      <c r="G17" s="62">
        <f t="shared" si="1"/>
        <v>3.49E-2</v>
      </c>
      <c r="H17" s="76">
        <f t="shared" si="2"/>
        <v>0</v>
      </c>
    </row>
    <row r="18" spans="1:9" ht="14.25" customHeight="1" x14ac:dyDescent="0.25">
      <c r="A18" s="93"/>
      <c r="B18" s="93"/>
      <c r="C18" s="66">
        <v>4</v>
      </c>
      <c r="D18" s="67">
        <f t="shared" si="0"/>
        <v>3.1300000000000001E-2</v>
      </c>
      <c r="E18" s="68">
        <f>[1]прил1!E17/12</f>
        <v>36.440666666666665</v>
      </c>
      <c r="F18" s="62">
        <v>0.376</v>
      </c>
      <c r="G18" s="62">
        <f t="shared" si="1"/>
        <v>3.1300000000000001E-2</v>
      </c>
      <c r="H18" s="76">
        <f t="shared" si="2"/>
        <v>0</v>
      </c>
    </row>
    <row r="19" spans="1:9" ht="14.25" customHeight="1" x14ac:dyDescent="0.25">
      <c r="A19" s="94"/>
      <c r="B19" s="94"/>
      <c r="C19" s="69" t="s">
        <v>7</v>
      </c>
      <c r="D19" s="67">
        <f t="shared" si="0"/>
        <v>2.86E-2</v>
      </c>
      <c r="E19" s="68">
        <f>[1]прил1!E18/12</f>
        <v>33.242416666666671</v>
      </c>
      <c r="F19" s="62">
        <v>0.34300000000000003</v>
      </c>
      <c r="G19" s="62">
        <f t="shared" si="1"/>
        <v>2.86E-2</v>
      </c>
      <c r="H19" s="76">
        <f t="shared" si="2"/>
        <v>0</v>
      </c>
    </row>
    <row r="20" spans="1:9" ht="14.25" customHeight="1" x14ac:dyDescent="0.25">
      <c r="A20" s="92" t="s">
        <v>10</v>
      </c>
      <c r="B20" s="92" t="s">
        <v>122</v>
      </c>
      <c r="C20" s="66">
        <v>1</v>
      </c>
      <c r="D20" s="67">
        <f t="shared" si="0"/>
        <v>4.8500000000000001E-2</v>
      </c>
      <c r="E20" s="68">
        <f>[1]прил1!E19/12</f>
        <v>56.405499999999996</v>
      </c>
      <c r="F20" s="62">
        <v>0.58199999999999996</v>
      </c>
      <c r="G20" s="62">
        <f t="shared" si="1"/>
        <v>4.8500000000000001E-2</v>
      </c>
      <c r="H20" s="76">
        <f t="shared" si="2"/>
        <v>0</v>
      </c>
    </row>
    <row r="21" spans="1:9" ht="14.25" customHeight="1" x14ac:dyDescent="0.25">
      <c r="A21" s="93"/>
      <c r="B21" s="93"/>
      <c r="C21" s="66">
        <v>2</v>
      </c>
      <c r="D21" s="67">
        <f t="shared" si="0"/>
        <v>3.9300000000000002E-2</v>
      </c>
      <c r="E21" s="68">
        <f>[1]прил1!E20/12</f>
        <v>45.74466666666666</v>
      </c>
      <c r="F21" s="62">
        <v>0.47199999999999998</v>
      </c>
      <c r="G21" s="62">
        <f t="shared" si="1"/>
        <v>3.9300000000000002E-2</v>
      </c>
      <c r="H21" s="76">
        <f t="shared" si="2"/>
        <v>0</v>
      </c>
    </row>
    <row r="22" spans="1:9" ht="14.25" customHeight="1" x14ac:dyDescent="0.25">
      <c r="A22" s="93"/>
      <c r="B22" s="93"/>
      <c r="C22" s="66">
        <v>3</v>
      </c>
      <c r="D22" s="67">
        <f t="shared" si="0"/>
        <v>3.5799999999999998E-2</v>
      </c>
      <c r="E22" s="68">
        <f>[1]прил1!E21/12</f>
        <v>41.52879166666667</v>
      </c>
      <c r="F22" s="62">
        <f>ROUND(((F21+F23)/2),3)</f>
        <v>0.42899999999999999</v>
      </c>
      <c r="G22" s="62">
        <f t="shared" si="1"/>
        <v>3.5799999999999998E-2</v>
      </c>
      <c r="H22" s="76">
        <f t="shared" si="2"/>
        <v>0</v>
      </c>
    </row>
    <row r="23" spans="1:9" ht="14.25" customHeight="1" x14ac:dyDescent="0.25">
      <c r="A23" s="93"/>
      <c r="B23" s="93"/>
      <c r="C23" s="66">
        <v>4</v>
      </c>
      <c r="D23" s="67">
        <f t="shared" si="0"/>
        <v>3.2099999999999997E-2</v>
      </c>
      <c r="E23" s="68">
        <f>[1]прил1!E22/12</f>
        <v>37.312916666666666</v>
      </c>
      <c r="F23" s="62">
        <v>0.38500000000000001</v>
      </c>
      <c r="G23" s="62">
        <f t="shared" si="1"/>
        <v>3.2099999999999997E-2</v>
      </c>
      <c r="H23" s="76">
        <f t="shared" si="2"/>
        <v>0</v>
      </c>
      <c r="I23" s="77"/>
    </row>
    <row r="24" spans="1:9" ht="14.25" customHeight="1" x14ac:dyDescent="0.25">
      <c r="A24" s="94"/>
      <c r="B24" s="94"/>
      <c r="C24" s="69" t="s">
        <v>7</v>
      </c>
      <c r="D24" s="67">
        <f t="shared" si="0"/>
        <v>2.93E-2</v>
      </c>
      <c r="E24" s="68">
        <f>[1]прил1!E23/12</f>
        <v>34.017749999999999</v>
      </c>
      <c r="F24" s="62">
        <v>0.35099999999999998</v>
      </c>
      <c r="G24" s="62">
        <f t="shared" si="1"/>
        <v>2.93E-2</v>
      </c>
      <c r="H24" s="76">
        <f t="shared" si="2"/>
        <v>0</v>
      </c>
    </row>
    <row r="25" spans="1:9" ht="14.25" customHeight="1" x14ac:dyDescent="0.25">
      <c r="A25" s="92" t="s">
        <v>11</v>
      </c>
      <c r="B25" s="92" t="s">
        <v>12</v>
      </c>
      <c r="C25" s="66">
        <v>1</v>
      </c>
      <c r="D25" s="67">
        <f t="shared" si="0"/>
        <v>5.2999999999999999E-2</v>
      </c>
      <c r="E25" s="68">
        <f>[1]прил1!E24/12</f>
        <v>61.639000000000003</v>
      </c>
      <c r="F25" s="62">
        <v>0.63600000000000001</v>
      </c>
      <c r="G25" s="62">
        <f t="shared" si="1"/>
        <v>5.2999999999999999E-2</v>
      </c>
      <c r="H25" s="76">
        <f t="shared" si="2"/>
        <v>0</v>
      </c>
    </row>
    <row r="26" spans="1:9" ht="14.25" customHeight="1" x14ac:dyDescent="0.25">
      <c r="A26" s="93"/>
      <c r="B26" s="93"/>
      <c r="C26" s="66">
        <v>2</v>
      </c>
      <c r="D26" s="67">
        <f t="shared" si="0"/>
        <v>4.2900000000000001E-2</v>
      </c>
      <c r="E26" s="68">
        <f>[1]прил1!E25/12</f>
        <v>49.912083333333335</v>
      </c>
      <c r="F26" s="62">
        <v>0.51500000000000001</v>
      </c>
      <c r="G26" s="62">
        <f t="shared" si="1"/>
        <v>4.2900000000000001E-2</v>
      </c>
      <c r="H26" s="76">
        <f t="shared" si="2"/>
        <v>0</v>
      </c>
    </row>
    <row r="27" spans="1:9" ht="14.25" customHeight="1" x14ac:dyDescent="0.25">
      <c r="A27" s="93"/>
      <c r="B27" s="93"/>
      <c r="C27" s="66">
        <v>3</v>
      </c>
      <c r="D27" s="67">
        <f t="shared" si="0"/>
        <v>3.9E-2</v>
      </c>
      <c r="E27" s="68">
        <f>[1]прил1!E26/12</f>
        <v>45.308541666666663</v>
      </c>
      <c r="F27" s="62">
        <f>ROUND(((F26+F28)/2),3)</f>
        <v>0.46800000000000003</v>
      </c>
      <c r="G27" s="62">
        <f t="shared" si="1"/>
        <v>3.9E-2</v>
      </c>
      <c r="H27" s="76">
        <f t="shared" si="2"/>
        <v>0</v>
      </c>
    </row>
    <row r="28" spans="1:9" ht="14.25" customHeight="1" x14ac:dyDescent="0.25">
      <c r="A28" s="93"/>
      <c r="B28" s="93"/>
      <c r="C28" s="66">
        <v>4</v>
      </c>
      <c r="D28" s="67">
        <f t="shared" si="0"/>
        <v>3.5000000000000003E-2</v>
      </c>
      <c r="E28" s="68">
        <f>[1]прил1!E27/12</f>
        <v>40.704999999999998</v>
      </c>
      <c r="F28" s="62">
        <v>0.42</v>
      </c>
      <c r="G28" s="62">
        <f t="shared" si="1"/>
        <v>3.5000000000000003E-2</v>
      </c>
      <c r="H28" s="76">
        <f t="shared" si="2"/>
        <v>0</v>
      </c>
    </row>
    <row r="29" spans="1:9" ht="14.25" customHeight="1" x14ac:dyDescent="0.25">
      <c r="A29" s="94"/>
      <c r="B29" s="94"/>
      <c r="C29" s="69" t="s">
        <v>7</v>
      </c>
      <c r="D29" s="67">
        <f t="shared" si="0"/>
        <v>3.2000000000000001E-2</v>
      </c>
      <c r="E29" s="68">
        <f>[1]прил1!E28/12</f>
        <v>37.216000000000001</v>
      </c>
      <c r="F29" s="62">
        <v>0.38400000000000001</v>
      </c>
      <c r="G29" s="62">
        <f t="shared" si="1"/>
        <v>3.2000000000000001E-2</v>
      </c>
      <c r="H29" s="76">
        <f t="shared" si="2"/>
        <v>0</v>
      </c>
    </row>
    <row r="30" spans="1:9" ht="14.25" customHeight="1" x14ac:dyDescent="0.25">
      <c r="A30" s="98" t="s">
        <v>13</v>
      </c>
      <c r="B30" s="98" t="s">
        <v>107</v>
      </c>
      <c r="C30" s="66">
        <v>1</v>
      </c>
      <c r="D30" s="67">
        <f t="shared" si="0"/>
        <v>5.5899999999999998E-2</v>
      </c>
      <c r="E30" s="68">
        <f>[1]прил1!E29/12</f>
        <v>65.031083333333342</v>
      </c>
      <c r="F30" s="62">
        <v>0.67100000000000004</v>
      </c>
      <c r="G30" s="62">
        <f t="shared" si="1"/>
        <v>5.5899999999999998E-2</v>
      </c>
      <c r="H30" s="76">
        <f t="shared" si="2"/>
        <v>0</v>
      </c>
    </row>
    <row r="31" spans="1:9" ht="14.25" customHeight="1" x14ac:dyDescent="0.25">
      <c r="A31" s="101"/>
      <c r="B31" s="102"/>
      <c r="C31" s="66">
        <v>2</v>
      </c>
      <c r="D31" s="67">
        <f t="shared" si="0"/>
        <v>4.53E-2</v>
      </c>
      <c r="E31" s="68">
        <f>[1]прил1!E30/12</f>
        <v>52.722666666666669</v>
      </c>
      <c r="F31" s="62">
        <v>0.54400000000000004</v>
      </c>
      <c r="G31" s="62">
        <f t="shared" si="1"/>
        <v>4.53E-2</v>
      </c>
      <c r="H31" s="76">
        <f t="shared" si="2"/>
        <v>0</v>
      </c>
    </row>
    <row r="32" spans="1:9" ht="14.25" customHeight="1" x14ac:dyDescent="0.25">
      <c r="A32" s="101"/>
      <c r="B32" s="102"/>
      <c r="C32" s="66">
        <v>3</v>
      </c>
      <c r="D32" s="67">
        <f t="shared" si="0"/>
        <v>4.1200000000000001E-2</v>
      </c>
      <c r="E32" s="68">
        <f>[1]прил1!E31/12</f>
        <v>47.876833333333337</v>
      </c>
      <c r="F32" s="62">
        <f>ROUND(((F31+F33)/2),3)</f>
        <v>0.49399999999999999</v>
      </c>
      <c r="G32" s="62">
        <f t="shared" si="1"/>
        <v>4.1200000000000001E-2</v>
      </c>
      <c r="H32" s="76">
        <f t="shared" si="2"/>
        <v>0</v>
      </c>
    </row>
    <row r="33" spans="1:8" ht="14.25" customHeight="1" x14ac:dyDescent="0.25">
      <c r="A33" s="101"/>
      <c r="B33" s="102"/>
      <c r="C33" s="66">
        <v>4</v>
      </c>
      <c r="D33" s="67">
        <f t="shared" si="0"/>
        <v>3.6999999999999998E-2</v>
      </c>
      <c r="E33" s="68">
        <f>[1]прил1!E32/12</f>
        <v>43.030999999999999</v>
      </c>
      <c r="F33" s="62">
        <v>0.44400000000000001</v>
      </c>
      <c r="G33" s="62">
        <f t="shared" si="1"/>
        <v>3.6999999999999998E-2</v>
      </c>
      <c r="H33" s="76">
        <f t="shared" si="2"/>
        <v>0</v>
      </c>
    </row>
    <row r="34" spans="1:8" ht="14.25" customHeight="1" x14ac:dyDescent="0.25">
      <c r="A34" s="101"/>
      <c r="B34" s="102"/>
      <c r="C34" s="69" t="s">
        <v>7</v>
      </c>
      <c r="D34" s="67">
        <f t="shared" si="0"/>
        <v>3.3799999999999997E-2</v>
      </c>
      <c r="E34" s="68">
        <f>[1]прил1!E33/12</f>
        <v>39.251250000000006</v>
      </c>
      <c r="F34" s="62">
        <v>0.40500000000000003</v>
      </c>
      <c r="G34" s="62">
        <f t="shared" si="1"/>
        <v>3.3799999999999997E-2</v>
      </c>
      <c r="H34" s="76">
        <f t="shared" si="2"/>
        <v>0</v>
      </c>
    </row>
    <row r="36" spans="1:8" x14ac:dyDescent="0.25">
      <c r="A36" s="99" t="s">
        <v>110</v>
      </c>
      <c r="B36" s="99"/>
      <c r="C36" s="99"/>
      <c r="D36" s="99"/>
    </row>
  </sheetData>
  <mergeCells count="19">
    <mergeCell ref="A36:D36"/>
    <mergeCell ref="C1:D1"/>
    <mergeCell ref="C2:D2"/>
    <mergeCell ref="C3:D3"/>
    <mergeCell ref="A25:A29"/>
    <mergeCell ref="B25:B29"/>
    <mergeCell ref="A30:A34"/>
    <mergeCell ref="B30:B34"/>
    <mergeCell ref="A10:A14"/>
    <mergeCell ref="B10:B14"/>
    <mergeCell ref="A15:A19"/>
    <mergeCell ref="B15:B19"/>
    <mergeCell ref="A20:A24"/>
    <mergeCell ref="B20:B24"/>
    <mergeCell ref="A5:E5"/>
    <mergeCell ref="A7:A8"/>
    <mergeCell ref="B7:B8"/>
    <mergeCell ref="C7:C8"/>
    <mergeCell ref="D7:D8"/>
  </mergeCells>
  <pageMargins left="0.98425196850393704" right="0.39370078740157483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view="pageBreakPreview" zoomScaleNormal="100" zoomScaleSheetLayoutView="100" workbookViewId="0">
      <selection activeCell="D4" sqref="D4"/>
    </sheetView>
  </sheetViews>
  <sheetFormatPr defaultRowHeight="15" x14ac:dyDescent="0.25"/>
  <cols>
    <col min="1" max="1" width="6.42578125" style="2" customWidth="1"/>
    <col min="2" max="2" width="53.5703125" style="2" customWidth="1"/>
    <col min="3" max="3" width="7.140625" style="2" customWidth="1"/>
    <col min="4" max="4" width="7" style="2" customWidth="1"/>
    <col min="5" max="5" width="5.7109375" style="2" hidden="1" customWidth="1"/>
    <col min="6" max="6" width="6" style="2" hidden="1" customWidth="1"/>
    <col min="7" max="7" width="8.5703125" style="2" hidden="1" customWidth="1"/>
    <col min="8" max="10" width="7.140625" style="2" hidden="1" customWidth="1"/>
    <col min="11" max="11" width="2.85546875" style="2" hidden="1" customWidth="1"/>
    <col min="12" max="16" width="7.140625" style="2" hidden="1" customWidth="1"/>
    <col min="17" max="17" width="7" style="2" hidden="1" customWidth="1"/>
    <col min="18" max="18" width="7.140625" style="2" hidden="1" customWidth="1"/>
    <col min="19" max="19" width="12.140625" style="2" hidden="1" customWidth="1"/>
    <col min="20" max="28" width="7.140625" style="2" hidden="1" customWidth="1"/>
    <col min="29" max="31" width="12.140625" style="2" hidden="1" customWidth="1"/>
    <col min="32" max="32" width="7.140625" style="2" customWidth="1"/>
    <col min="33" max="35" width="12.140625" style="2" hidden="1" customWidth="1"/>
    <col min="36" max="256" width="9.140625" style="2"/>
    <col min="257" max="257" width="6.42578125" style="2" customWidth="1"/>
    <col min="258" max="258" width="48.42578125" style="2" customWidth="1"/>
    <col min="259" max="259" width="7.140625" style="2" customWidth="1"/>
    <col min="260" max="260" width="7" style="2" customWidth="1"/>
    <col min="261" max="287" width="0" style="2" hidden="1" customWidth="1"/>
    <col min="288" max="288" width="7.140625" style="2" customWidth="1"/>
    <col min="289" max="291" width="0" style="2" hidden="1" customWidth="1"/>
    <col min="292" max="512" width="9.140625" style="2"/>
    <col min="513" max="513" width="6.42578125" style="2" customWidth="1"/>
    <col min="514" max="514" width="48.42578125" style="2" customWidth="1"/>
    <col min="515" max="515" width="7.140625" style="2" customWidth="1"/>
    <col min="516" max="516" width="7" style="2" customWidth="1"/>
    <col min="517" max="543" width="0" style="2" hidden="1" customWidth="1"/>
    <col min="544" max="544" width="7.140625" style="2" customWidth="1"/>
    <col min="545" max="547" width="0" style="2" hidden="1" customWidth="1"/>
    <col min="548" max="768" width="9.140625" style="2"/>
    <col min="769" max="769" width="6.42578125" style="2" customWidth="1"/>
    <col min="770" max="770" width="48.42578125" style="2" customWidth="1"/>
    <col min="771" max="771" width="7.140625" style="2" customWidth="1"/>
    <col min="772" max="772" width="7" style="2" customWidth="1"/>
    <col min="773" max="799" width="0" style="2" hidden="1" customWidth="1"/>
    <col min="800" max="800" width="7.140625" style="2" customWidth="1"/>
    <col min="801" max="803" width="0" style="2" hidden="1" customWidth="1"/>
    <col min="804" max="1024" width="9.140625" style="2"/>
    <col min="1025" max="1025" width="6.42578125" style="2" customWidth="1"/>
    <col min="1026" max="1026" width="48.42578125" style="2" customWidth="1"/>
    <col min="1027" max="1027" width="7.140625" style="2" customWidth="1"/>
    <col min="1028" max="1028" width="7" style="2" customWidth="1"/>
    <col min="1029" max="1055" width="0" style="2" hidden="1" customWidth="1"/>
    <col min="1056" max="1056" width="7.140625" style="2" customWidth="1"/>
    <col min="1057" max="1059" width="0" style="2" hidden="1" customWidth="1"/>
    <col min="1060" max="1280" width="9.140625" style="2"/>
    <col min="1281" max="1281" width="6.42578125" style="2" customWidth="1"/>
    <col min="1282" max="1282" width="48.42578125" style="2" customWidth="1"/>
    <col min="1283" max="1283" width="7.140625" style="2" customWidth="1"/>
    <col min="1284" max="1284" width="7" style="2" customWidth="1"/>
    <col min="1285" max="1311" width="0" style="2" hidden="1" customWidth="1"/>
    <col min="1312" max="1312" width="7.140625" style="2" customWidth="1"/>
    <col min="1313" max="1315" width="0" style="2" hidden="1" customWidth="1"/>
    <col min="1316" max="1536" width="9.140625" style="2"/>
    <col min="1537" max="1537" width="6.42578125" style="2" customWidth="1"/>
    <col min="1538" max="1538" width="48.42578125" style="2" customWidth="1"/>
    <col min="1539" max="1539" width="7.140625" style="2" customWidth="1"/>
    <col min="1540" max="1540" width="7" style="2" customWidth="1"/>
    <col min="1541" max="1567" width="0" style="2" hidden="1" customWidth="1"/>
    <col min="1568" max="1568" width="7.140625" style="2" customWidth="1"/>
    <col min="1569" max="1571" width="0" style="2" hidden="1" customWidth="1"/>
    <col min="1572" max="1792" width="9.140625" style="2"/>
    <col min="1793" max="1793" width="6.42578125" style="2" customWidth="1"/>
    <col min="1794" max="1794" width="48.42578125" style="2" customWidth="1"/>
    <col min="1795" max="1795" width="7.140625" style="2" customWidth="1"/>
    <col min="1796" max="1796" width="7" style="2" customWidth="1"/>
    <col min="1797" max="1823" width="0" style="2" hidden="1" customWidth="1"/>
    <col min="1824" max="1824" width="7.140625" style="2" customWidth="1"/>
    <col min="1825" max="1827" width="0" style="2" hidden="1" customWidth="1"/>
    <col min="1828" max="2048" width="9.140625" style="2"/>
    <col min="2049" max="2049" width="6.42578125" style="2" customWidth="1"/>
    <col min="2050" max="2050" width="48.42578125" style="2" customWidth="1"/>
    <col min="2051" max="2051" width="7.140625" style="2" customWidth="1"/>
    <col min="2052" max="2052" width="7" style="2" customWidth="1"/>
    <col min="2053" max="2079" width="0" style="2" hidden="1" customWidth="1"/>
    <col min="2080" max="2080" width="7.140625" style="2" customWidth="1"/>
    <col min="2081" max="2083" width="0" style="2" hidden="1" customWidth="1"/>
    <col min="2084" max="2304" width="9.140625" style="2"/>
    <col min="2305" max="2305" width="6.42578125" style="2" customWidth="1"/>
    <col min="2306" max="2306" width="48.42578125" style="2" customWidth="1"/>
    <col min="2307" max="2307" width="7.140625" style="2" customWidth="1"/>
    <col min="2308" max="2308" width="7" style="2" customWidth="1"/>
    <col min="2309" max="2335" width="0" style="2" hidden="1" customWidth="1"/>
    <col min="2336" max="2336" width="7.140625" style="2" customWidth="1"/>
    <col min="2337" max="2339" width="0" style="2" hidden="1" customWidth="1"/>
    <col min="2340" max="2560" width="9.140625" style="2"/>
    <col min="2561" max="2561" width="6.42578125" style="2" customWidth="1"/>
    <col min="2562" max="2562" width="48.42578125" style="2" customWidth="1"/>
    <col min="2563" max="2563" width="7.140625" style="2" customWidth="1"/>
    <col min="2564" max="2564" width="7" style="2" customWidth="1"/>
    <col min="2565" max="2591" width="0" style="2" hidden="1" customWidth="1"/>
    <col min="2592" max="2592" width="7.140625" style="2" customWidth="1"/>
    <col min="2593" max="2595" width="0" style="2" hidden="1" customWidth="1"/>
    <col min="2596" max="2816" width="9.140625" style="2"/>
    <col min="2817" max="2817" width="6.42578125" style="2" customWidth="1"/>
    <col min="2818" max="2818" width="48.42578125" style="2" customWidth="1"/>
    <col min="2819" max="2819" width="7.140625" style="2" customWidth="1"/>
    <col min="2820" max="2820" width="7" style="2" customWidth="1"/>
    <col min="2821" max="2847" width="0" style="2" hidden="1" customWidth="1"/>
    <col min="2848" max="2848" width="7.140625" style="2" customWidth="1"/>
    <col min="2849" max="2851" width="0" style="2" hidden="1" customWidth="1"/>
    <col min="2852" max="3072" width="9.140625" style="2"/>
    <col min="3073" max="3073" width="6.42578125" style="2" customWidth="1"/>
    <col min="3074" max="3074" width="48.42578125" style="2" customWidth="1"/>
    <col min="3075" max="3075" width="7.140625" style="2" customWidth="1"/>
    <col min="3076" max="3076" width="7" style="2" customWidth="1"/>
    <col min="3077" max="3103" width="0" style="2" hidden="1" customWidth="1"/>
    <col min="3104" max="3104" width="7.140625" style="2" customWidth="1"/>
    <col min="3105" max="3107" width="0" style="2" hidden="1" customWidth="1"/>
    <col min="3108" max="3328" width="9.140625" style="2"/>
    <col min="3329" max="3329" width="6.42578125" style="2" customWidth="1"/>
    <col min="3330" max="3330" width="48.42578125" style="2" customWidth="1"/>
    <col min="3331" max="3331" width="7.140625" style="2" customWidth="1"/>
    <col min="3332" max="3332" width="7" style="2" customWidth="1"/>
    <col min="3333" max="3359" width="0" style="2" hidden="1" customWidth="1"/>
    <col min="3360" max="3360" width="7.140625" style="2" customWidth="1"/>
    <col min="3361" max="3363" width="0" style="2" hidden="1" customWidth="1"/>
    <col min="3364" max="3584" width="9.140625" style="2"/>
    <col min="3585" max="3585" width="6.42578125" style="2" customWidth="1"/>
    <col min="3586" max="3586" width="48.42578125" style="2" customWidth="1"/>
    <col min="3587" max="3587" width="7.140625" style="2" customWidth="1"/>
    <col min="3588" max="3588" width="7" style="2" customWidth="1"/>
    <col min="3589" max="3615" width="0" style="2" hidden="1" customWidth="1"/>
    <col min="3616" max="3616" width="7.140625" style="2" customWidth="1"/>
    <col min="3617" max="3619" width="0" style="2" hidden="1" customWidth="1"/>
    <col min="3620" max="3840" width="9.140625" style="2"/>
    <col min="3841" max="3841" width="6.42578125" style="2" customWidth="1"/>
    <col min="3842" max="3842" width="48.42578125" style="2" customWidth="1"/>
    <col min="3843" max="3843" width="7.140625" style="2" customWidth="1"/>
    <col min="3844" max="3844" width="7" style="2" customWidth="1"/>
    <col min="3845" max="3871" width="0" style="2" hidden="1" customWidth="1"/>
    <col min="3872" max="3872" width="7.140625" style="2" customWidth="1"/>
    <col min="3873" max="3875" width="0" style="2" hidden="1" customWidth="1"/>
    <col min="3876" max="4096" width="9.140625" style="2"/>
    <col min="4097" max="4097" width="6.42578125" style="2" customWidth="1"/>
    <col min="4098" max="4098" width="48.42578125" style="2" customWidth="1"/>
    <col min="4099" max="4099" width="7.140625" style="2" customWidth="1"/>
    <col min="4100" max="4100" width="7" style="2" customWidth="1"/>
    <col min="4101" max="4127" width="0" style="2" hidden="1" customWidth="1"/>
    <col min="4128" max="4128" width="7.140625" style="2" customWidth="1"/>
    <col min="4129" max="4131" width="0" style="2" hidden="1" customWidth="1"/>
    <col min="4132" max="4352" width="9.140625" style="2"/>
    <col min="4353" max="4353" width="6.42578125" style="2" customWidth="1"/>
    <col min="4354" max="4354" width="48.42578125" style="2" customWidth="1"/>
    <col min="4355" max="4355" width="7.140625" style="2" customWidth="1"/>
    <col min="4356" max="4356" width="7" style="2" customWidth="1"/>
    <col min="4357" max="4383" width="0" style="2" hidden="1" customWidth="1"/>
    <col min="4384" max="4384" width="7.140625" style="2" customWidth="1"/>
    <col min="4385" max="4387" width="0" style="2" hidden="1" customWidth="1"/>
    <col min="4388" max="4608" width="9.140625" style="2"/>
    <col min="4609" max="4609" width="6.42578125" style="2" customWidth="1"/>
    <col min="4610" max="4610" width="48.42578125" style="2" customWidth="1"/>
    <col min="4611" max="4611" width="7.140625" style="2" customWidth="1"/>
    <col min="4612" max="4612" width="7" style="2" customWidth="1"/>
    <col min="4613" max="4639" width="0" style="2" hidden="1" customWidth="1"/>
    <col min="4640" max="4640" width="7.140625" style="2" customWidth="1"/>
    <col min="4641" max="4643" width="0" style="2" hidden="1" customWidth="1"/>
    <col min="4644" max="4864" width="9.140625" style="2"/>
    <col min="4865" max="4865" width="6.42578125" style="2" customWidth="1"/>
    <col min="4866" max="4866" width="48.42578125" style="2" customWidth="1"/>
    <col min="4867" max="4867" width="7.140625" style="2" customWidth="1"/>
    <col min="4868" max="4868" width="7" style="2" customWidth="1"/>
    <col min="4869" max="4895" width="0" style="2" hidden="1" customWidth="1"/>
    <col min="4896" max="4896" width="7.140625" style="2" customWidth="1"/>
    <col min="4897" max="4899" width="0" style="2" hidden="1" customWidth="1"/>
    <col min="4900" max="5120" width="9.140625" style="2"/>
    <col min="5121" max="5121" width="6.42578125" style="2" customWidth="1"/>
    <col min="5122" max="5122" width="48.42578125" style="2" customWidth="1"/>
    <col min="5123" max="5123" width="7.140625" style="2" customWidth="1"/>
    <col min="5124" max="5124" width="7" style="2" customWidth="1"/>
    <col min="5125" max="5151" width="0" style="2" hidden="1" customWidth="1"/>
    <col min="5152" max="5152" width="7.140625" style="2" customWidth="1"/>
    <col min="5153" max="5155" width="0" style="2" hidden="1" customWidth="1"/>
    <col min="5156" max="5376" width="9.140625" style="2"/>
    <col min="5377" max="5377" width="6.42578125" style="2" customWidth="1"/>
    <col min="5378" max="5378" width="48.42578125" style="2" customWidth="1"/>
    <col min="5379" max="5379" width="7.140625" style="2" customWidth="1"/>
    <col min="5380" max="5380" width="7" style="2" customWidth="1"/>
    <col min="5381" max="5407" width="0" style="2" hidden="1" customWidth="1"/>
    <col min="5408" max="5408" width="7.140625" style="2" customWidth="1"/>
    <col min="5409" max="5411" width="0" style="2" hidden="1" customWidth="1"/>
    <col min="5412" max="5632" width="9.140625" style="2"/>
    <col min="5633" max="5633" width="6.42578125" style="2" customWidth="1"/>
    <col min="5634" max="5634" width="48.42578125" style="2" customWidth="1"/>
    <col min="5635" max="5635" width="7.140625" style="2" customWidth="1"/>
    <col min="5636" max="5636" width="7" style="2" customWidth="1"/>
    <col min="5637" max="5663" width="0" style="2" hidden="1" customWidth="1"/>
    <col min="5664" max="5664" width="7.140625" style="2" customWidth="1"/>
    <col min="5665" max="5667" width="0" style="2" hidden="1" customWidth="1"/>
    <col min="5668" max="5888" width="9.140625" style="2"/>
    <col min="5889" max="5889" width="6.42578125" style="2" customWidth="1"/>
    <col min="5890" max="5890" width="48.42578125" style="2" customWidth="1"/>
    <col min="5891" max="5891" width="7.140625" style="2" customWidth="1"/>
    <col min="5892" max="5892" width="7" style="2" customWidth="1"/>
    <col min="5893" max="5919" width="0" style="2" hidden="1" customWidth="1"/>
    <col min="5920" max="5920" width="7.140625" style="2" customWidth="1"/>
    <col min="5921" max="5923" width="0" style="2" hidden="1" customWidth="1"/>
    <col min="5924" max="6144" width="9.140625" style="2"/>
    <col min="6145" max="6145" width="6.42578125" style="2" customWidth="1"/>
    <col min="6146" max="6146" width="48.42578125" style="2" customWidth="1"/>
    <col min="6147" max="6147" width="7.140625" style="2" customWidth="1"/>
    <col min="6148" max="6148" width="7" style="2" customWidth="1"/>
    <col min="6149" max="6175" width="0" style="2" hidden="1" customWidth="1"/>
    <col min="6176" max="6176" width="7.140625" style="2" customWidth="1"/>
    <col min="6177" max="6179" width="0" style="2" hidden="1" customWidth="1"/>
    <col min="6180" max="6400" width="9.140625" style="2"/>
    <col min="6401" max="6401" width="6.42578125" style="2" customWidth="1"/>
    <col min="6402" max="6402" width="48.42578125" style="2" customWidth="1"/>
    <col min="6403" max="6403" width="7.140625" style="2" customWidth="1"/>
    <col min="6404" max="6404" width="7" style="2" customWidth="1"/>
    <col min="6405" max="6431" width="0" style="2" hidden="1" customWidth="1"/>
    <col min="6432" max="6432" width="7.140625" style="2" customWidth="1"/>
    <col min="6433" max="6435" width="0" style="2" hidden="1" customWidth="1"/>
    <col min="6436" max="6656" width="9.140625" style="2"/>
    <col min="6657" max="6657" width="6.42578125" style="2" customWidth="1"/>
    <col min="6658" max="6658" width="48.42578125" style="2" customWidth="1"/>
    <col min="6659" max="6659" width="7.140625" style="2" customWidth="1"/>
    <col min="6660" max="6660" width="7" style="2" customWidth="1"/>
    <col min="6661" max="6687" width="0" style="2" hidden="1" customWidth="1"/>
    <col min="6688" max="6688" width="7.140625" style="2" customWidth="1"/>
    <col min="6689" max="6691" width="0" style="2" hidden="1" customWidth="1"/>
    <col min="6692" max="6912" width="9.140625" style="2"/>
    <col min="6913" max="6913" width="6.42578125" style="2" customWidth="1"/>
    <col min="6914" max="6914" width="48.42578125" style="2" customWidth="1"/>
    <col min="6915" max="6915" width="7.140625" style="2" customWidth="1"/>
    <col min="6916" max="6916" width="7" style="2" customWidth="1"/>
    <col min="6917" max="6943" width="0" style="2" hidden="1" customWidth="1"/>
    <col min="6944" max="6944" width="7.140625" style="2" customWidth="1"/>
    <col min="6945" max="6947" width="0" style="2" hidden="1" customWidth="1"/>
    <col min="6948" max="7168" width="9.140625" style="2"/>
    <col min="7169" max="7169" width="6.42578125" style="2" customWidth="1"/>
    <col min="7170" max="7170" width="48.42578125" style="2" customWidth="1"/>
    <col min="7171" max="7171" width="7.140625" style="2" customWidth="1"/>
    <col min="7172" max="7172" width="7" style="2" customWidth="1"/>
    <col min="7173" max="7199" width="0" style="2" hidden="1" customWidth="1"/>
    <col min="7200" max="7200" width="7.140625" style="2" customWidth="1"/>
    <col min="7201" max="7203" width="0" style="2" hidden="1" customWidth="1"/>
    <col min="7204" max="7424" width="9.140625" style="2"/>
    <col min="7425" max="7425" width="6.42578125" style="2" customWidth="1"/>
    <col min="7426" max="7426" width="48.42578125" style="2" customWidth="1"/>
    <col min="7427" max="7427" width="7.140625" style="2" customWidth="1"/>
    <col min="7428" max="7428" width="7" style="2" customWidth="1"/>
    <col min="7429" max="7455" width="0" style="2" hidden="1" customWidth="1"/>
    <col min="7456" max="7456" width="7.140625" style="2" customWidth="1"/>
    <col min="7457" max="7459" width="0" style="2" hidden="1" customWidth="1"/>
    <col min="7460" max="7680" width="9.140625" style="2"/>
    <col min="7681" max="7681" width="6.42578125" style="2" customWidth="1"/>
    <col min="7682" max="7682" width="48.42578125" style="2" customWidth="1"/>
    <col min="7683" max="7683" width="7.140625" style="2" customWidth="1"/>
    <col min="7684" max="7684" width="7" style="2" customWidth="1"/>
    <col min="7685" max="7711" width="0" style="2" hidden="1" customWidth="1"/>
    <col min="7712" max="7712" width="7.140625" style="2" customWidth="1"/>
    <col min="7713" max="7715" width="0" style="2" hidden="1" customWidth="1"/>
    <col min="7716" max="7936" width="9.140625" style="2"/>
    <col min="7937" max="7937" width="6.42578125" style="2" customWidth="1"/>
    <col min="7938" max="7938" width="48.42578125" style="2" customWidth="1"/>
    <col min="7939" max="7939" width="7.140625" style="2" customWidth="1"/>
    <col min="7940" max="7940" width="7" style="2" customWidth="1"/>
    <col min="7941" max="7967" width="0" style="2" hidden="1" customWidth="1"/>
    <col min="7968" max="7968" width="7.140625" style="2" customWidth="1"/>
    <col min="7969" max="7971" width="0" style="2" hidden="1" customWidth="1"/>
    <col min="7972" max="8192" width="9.140625" style="2"/>
    <col min="8193" max="8193" width="6.42578125" style="2" customWidth="1"/>
    <col min="8194" max="8194" width="48.42578125" style="2" customWidth="1"/>
    <col min="8195" max="8195" width="7.140625" style="2" customWidth="1"/>
    <col min="8196" max="8196" width="7" style="2" customWidth="1"/>
    <col min="8197" max="8223" width="0" style="2" hidden="1" customWidth="1"/>
    <col min="8224" max="8224" width="7.140625" style="2" customWidth="1"/>
    <col min="8225" max="8227" width="0" style="2" hidden="1" customWidth="1"/>
    <col min="8228" max="8448" width="9.140625" style="2"/>
    <col min="8449" max="8449" width="6.42578125" style="2" customWidth="1"/>
    <col min="8450" max="8450" width="48.42578125" style="2" customWidth="1"/>
    <col min="8451" max="8451" width="7.140625" style="2" customWidth="1"/>
    <col min="8452" max="8452" width="7" style="2" customWidth="1"/>
    <col min="8453" max="8479" width="0" style="2" hidden="1" customWidth="1"/>
    <col min="8480" max="8480" width="7.140625" style="2" customWidth="1"/>
    <col min="8481" max="8483" width="0" style="2" hidden="1" customWidth="1"/>
    <col min="8484" max="8704" width="9.140625" style="2"/>
    <col min="8705" max="8705" width="6.42578125" style="2" customWidth="1"/>
    <col min="8706" max="8706" width="48.42578125" style="2" customWidth="1"/>
    <col min="8707" max="8707" width="7.140625" style="2" customWidth="1"/>
    <col min="8708" max="8708" width="7" style="2" customWidth="1"/>
    <col min="8709" max="8735" width="0" style="2" hidden="1" customWidth="1"/>
    <col min="8736" max="8736" width="7.140625" style="2" customWidth="1"/>
    <col min="8737" max="8739" width="0" style="2" hidden="1" customWidth="1"/>
    <col min="8740" max="8960" width="9.140625" style="2"/>
    <col min="8961" max="8961" width="6.42578125" style="2" customWidth="1"/>
    <col min="8962" max="8962" width="48.42578125" style="2" customWidth="1"/>
    <col min="8963" max="8963" width="7.140625" style="2" customWidth="1"/>
    <col min="8964" max="8964" width="7" style="2" customWidth="1"/>
    <col min="8965" max="8991" width="0" style="2" hidden="1" customWidth="1"/>
    <col min="8992" max="8992" width="7.140625" style="2" customWidth="1"/>
    <col min="8993" max="8995" width="0" style="2" hidden="1" customWidth="1"/>
    <col min="8996" max="9216" width="9.140625" style="2"/>
    <col min="9217" max="9217" width="6.42578125" style="2" customWidth="1"/>
    <col min="9218" max="9218" width="48.42578125" style="2" customWidth="1"/>
    <col min="9219" max="9219" width="7.140625" style="2" customWidth="1"/>
    <col min="9220" max="9220" width="7" style="2" customWidth="1"/>
    <col min="9221" max="9247" width="0" style="2" hidden="1" customWidth="1"/>
    <col min="9248" max="9248" width="7.140625" style="2" customWidth="1"/>
    <col min="9249" max="9251" width="0" style="2" hidden="1" customWidth="1"/>
    <col min="9252" max="9472" width="9.140625" style="2"/>
    <col min="9473" max="9473" width="6.42578125" style="2" customWidth="1"/>
    <col min="9474" max="9474" width="48.42578125" style="2" customWidth="1"/>
    <col min="9475" max="9475" width="7.140625" style="2" customWidth="1"/>
    <col min="9476" max="9476" width="7" style="2" customWidth="1"/>
    <col min="9477" max="9503" width="0" style="2" hidden="1" customWidth="1"/>
    <col min="9504" max="9504" width="7.140625" style="2" customWidth="1"/>
    <col min="9505" max="9507" width="0" style="2" hidden="1" customWidth="1"/>
    <col min="9508" max="9728" width="9.140625" style="2"/>
    <col min="9729" max="9729" width="6.42578125" style="2" customWidth="1"/>
    <col min="9730" max="9730" width="48.42578125" style="2" customWidth="1"/>
    <col min="9731" max="9731" width="7.140625" style="2" customWidth="1"/>
    <col min="9732" max="9732" width="7" style="2" customWidth="1"/>
    <col min="9733" max="9759" width="0" style="2" hidden="1" customWidth="1"/>
    <col min="9760" max="9760" width="7.140625" style="2" customWidth="1"/>
    <col min="9761" max="9763" width="0" style="2" hidden="1" customWidth="1"/>
    <col min="9764" max="9984" width="9.140625" style="2"/>
    <col min="9985" max="9985" width="6.42578125" style="2" customWidth="1"/>
    <col min="9986" max="9986" width="48.42578125" style="2" customWidth="1"/>
    <col min="9987" max="9987" width="7.140625" style="2" customWidth="1"/>
    <col min="9988" max="9988" width="7" style="2" customWidth="1"/>
    <col min="9989" max="10015" width="0" style="2" hidden="1" customWidth="1"/>
    <col min="10016" max="10016" width="7.140625" style="2" customWidth="1"/>
    <col min="10017" max="10019" width="0" style="2" hidden="1" customWidth="1"/>
    <col min="10020" max="10240" width="9.140625" style="2"/>
    <col min="10241" max="10241" width="6.42578125" style="2" customWidth="1"/>
    <col min="10242" max="10242" width="48.42578125" style="2" customWidth="1"/>
    <col min="10243" max="10243" width="7.140625" style="2" customWidth="1"/>
    <col min="10244" max="10244" width="7" style="2" customWidth="1"/>
    <col min="10245" max="10271" width="0" style="2" hidden="1" customWidth="1"/>
    <col min="10272" max="10272" width="7.140625" style="2" customWidth="1"/>
    <col min="10273" max="10275" width="0" style="2" hidden="1" customWidth="1"/>
    <col min="10276" max="10496" width="9.140625" style="2"/>
    <col min="10497" max="10497" width="6.42578125" style="2" customWidth="1"/>
    <col min="10498" max="10498" width="48.42578125" style="2" customWidth="1"/>
    <col min="10499" max="10499" width="7.140625" style="2" customWidth="1"/>
    <col min="10500" max="10500" width="7" style="2" customWidth="1"/>
    <col min="10501" max="10527" width="0" style="2" hidden="1" customWidth="1"/>
    <col min="10528" max="10528" width="7.140625" style="2" customWidth="1"/>
    <col min="10529" max="10531" width="0" style="2" hidden="1" customWidth="1"/>
    <col min="10532" max="10752" width="9.140625" style="2"/>
    <col min="10753" max="10753" width="6.42578125" style="2" customWidth="1"/>
    <col min="10754" max="10754" width="48.42578125" style="2" customWidth="1"/>
    <col min="10755" max="10755" width="7.140625" style="2" customWidth="1"/>
    <col min="10756" max="10756" width="7" style="2" customWidth="1"/>
    <col min="10757" max="10783" width="0" style="2" hidden="1" customWidth="1"/>
    <col min="10784" max="10784" width="7.140625" style="2" customWidth="1"/>
    <col min="10785" max="10787" width="0" style="2" hidden="1" customWidth="1"/>
    <col min="10788" max="11008" width="9.140625" style="2"/>
    <col min="11009" max="11009" width="6.42578125" style="2" customWidth="1"/>
    <col min="11010" max="11010" width="48.42578125" style="2" customWidth="1"/>
    <col min="11011" max="11011" width="7.140625" style="2" customWidth="1"/>
    <col min="11012" max="11012" width="7" style="2" customWidth="1"/>
    <col min="11013" max="11039" width="0" style="2" hidden="1" customWidth="1"/>
    <col min="11040" max="11040" width="7.140625" style="2" customWidth="1"/>
    <col min="11041" max="11043" width="0" style="2" hidden="1" customWidth="1"/>
    <col min="11044" max="11264" width="9.140625" style="2"/>
    <col min="11265" max="11265" width="6.42578125" style="2" customWidth="1"/>
    <col min="11266" max="11266" width="48.42578125" style="2" customWidth="1"/>
    <col min="11267" max="11267" width="7.140625" style="2" customWidth="1"/>
    <col min="11268" max="11268" width="7" style="2" customWidth="1"/>
    <col min="11269" max="11295" width="0" style="2" hidden="1" customWidth="1"/>
    <col min="11296" max="11296" width="7.140625" style="2" customWidth="1"/>
    <col min="11297" max="11299" width="0" style="2" hidden="1" customWidth="1"/>
    <col min="11300" max="11520" width="9.140625" style="2"/>
    <col min="11521" max="11521" width="6.42578125" style="2" customWidth="1"/>
    <col min="11522" max="11522" width="48.42578125" style="2" customWidth="1"/>
    <col min="11523" max="11523" width="7.140625" style="2" customWidth="1"/>
    <col min="11524" max="11524" width="7" style="2" customWidth="1"/>
    <col min="11525" max="11551" width="0" style="2" hidden="1" customWidth="1"/>
    <col min="11552" max="11552" width="7.140625" style="2" customWidth="1"/>
    <col min="11553" max="11555" width="0" style="2" hidden="1" customWidth="1"/>
    <col min="11556" max="11776" width="9.140625" style="2"/>
    <col min="11777" max="11777" width="6.42578125" style="2" customWidth="1"/>
    <col min="11778" max="11778" width="48.42578125" style="2" customWidth="1"/>
    <col min="11779" max="11779" width="7.140625" style="2" customWidth="1"/>
    <col min="11780" max="11780" width="7" style="2" customWidth="1"/>
    <col min="11781" max="11807" width="0" style="2" hidden="1" customWidth="1"/>
    <col min="11808" max="11808" width="7.140625" style="2" customWidth="1"/>
    <col min="11809" max="11811" width="0" style="2" hidden="1" customWidth="1"/>
    <col min="11812" max="12032" width="9.140625" style="2"/>
    <col min="12033" max="12033" width="6.42578125" style="2" customWidth="1"/>
    <col min="12034" max="12034" width="48.42578125" style="2" customWidth="1"/>
    <col min="12035" max="12035" width="7.140625" style="2" customWidth="1"/>
    <col min="12036" max="12036" width="7" style="2" customWidth="1"/>
    <col min="12037" max="12063" width="0" style="2" hidden="1" customWidth="1"/>
    <col min="12064" max="12064" width="7.140625" style="2" customWidth="1"/>
    <col min="12065" max="12067" width="0" style="2" hidden="1" customWidth="1"/>
    <col min="12068" max="12288" width="9.140625" style="2"/>
    <col min="12289" max="12289" width="6.42578125" style="2" customWidth="1"/>
    <col min="12290" max="12290" width="48.42578125" style="2" customWidth="1"/>
    <col min="12291" max="12291" width="7.140625" style="2" customWidth="1"/>
    <col min="12292" max="12292" width="7" style="2" customWidth="1"/>
    <col min="12293" max="12319" width="0" style="2" hidden="1" customWidth="1"/>
    <col min="12320" max="12320" width="7.140625" style="2" customWidth="1"/>
    <col min="12321" max="12323" width="0" style="2" hidden="1" customWidth="1"/>
    <col min="12324" max="12544" width="9.140625" style="2"/>
    <col min="12545" max="12545" width="6.42578125" style="2" customWidth="1"/>
    <col min="12546" max="12546" width="48.42578125" style="2" customWidth="1"/>
    <col min="12547" max="12547" width="7.140625" style="2" customWidth="1"/>
    <col min="12548" max="12548" width="7" style="2" customWidth="1"/>
    <col min="12549" max="12575" width="0" style="2" hidden="1" customWidth="1"/>
    <col min="12576" max="12576" width="7.140625" style="2" customWidth="1"/>
    <col min="12577" max="12579" width="0" style="2" hidden="1" customWidth="1"/>
    <col min="12580" max="12800" width="9.140625" style="2"/>
    <col min="12801" max="12801" width="6.42578125" style="2" customWidth="1"/>
    <col min="12802" max="12802" width="48.42578125" style="2" customWidth="1"/>
    <col min="12803" max="12803" width="7.140625" style="2" customWidth="1"/>
    <col min="12804" max="12804" width="7" style="2" customWidth="1"/>
    <col min="12805" max="12831" width="0" style="2" hidden="1" customWidth="1"/>
    <col min="12832" max="12832" width="7.140625" style="2" customWidth="1"/>
    <col min="12833" max="12835" width="0" style="2" hidden="1" customWidth="1"/>
    <col min="12836" max="13056" width="9.140625" style="2"/>
    <col min="13057" max="13057" width="6.42578125" style="2" customWidth="1"/>
    <col min="13058" max="13058" width="48.42578125" style="2" customWidth="1"/>
    <col min="13059" max="13059" width="7.140625" style="2" customWidth="1"/>
    <col min="13060" max="13060" width="7" style="2" customWidth="1"/>
    <col min="13061" max="13087" width="0" style="2" hidden="1" customWidth="1"/>
    <col min="13088" max="13088" width="7.140625" style="2" customWidth="1"/>
    <col min="13089" max="13091" width="0" style="2" hidden="1" customWidth="1"/>
    <col min="13092" max="13312" width="9.140625" style="2"/>
    <col min="13313" max="13313" width="6.42578125" style="2" customWidth="1"/>
    <col min="13314" max="13314" width="48.42578125" style="2" customWidth="1"/>
    <col min="13315" max="13315" width="7.140625" style="2" customWidth="1"/>
    <col min="13316" max="13316" width="7" style="2" customWidth="1"/>
    <col min="13317" max="13343" width="0" style="2" hidden="1" customWidth="1"/>
    <col min="13344" max="13344" width="7.140625" style="2" customWidth="1"/>
    <col min="13345" max="13347" width="0" style="2" hidden="1" customWidth="1"/>
    <col min="13348" max="13568" width="9.140625" style="2"/>
    <col min="13569" max="13569" width="6.42578125" style="2" customWidth="1"/>
    <col min="13570" max="13570" width="48.42578125" style="2" customWidth="1"/>
    <col min="13571" max="13571" width="7.140625" style="2" customWidth="1"/>
    <col min="13572" max="13572" width="7" style="2" customWidth="1"/>
    <col min="13573" max="13599" width="0" style="2" hidden="1" customWidth="1"/>
    <col min="13600" max="13600" width="7.140625" style="2" customWidth="1"/>
    <col min="13601" max="13603" width="0" style="2" hidden="1" customWidth="1"/>
    <col min="13604" max="13824" width="9.140625" style="2"/>
    <col min="13825" max="13825" width="6.42578125" style="2" customWidth="1"/>
    <col min="13826" max="13826" width="48.42578125" style="2" customWidth="1"/>
    <col min="13827" max="13827" width="7.140625" style="2" customWidth="1"/>
    <col min="13828" max="13828" width="7" style="2" customWidth="1"/>
    <col min="13829" max="13855" width="0" style="2" hidden="1" customWidth="1"/>
    <col min="13856" max="13856" width="7.140625" style="2" customWidth="1"/>
    <col min="13857" max="13859" width="0" style="2" hidden="1" customWidth="1"/>
    <col min="13860" max="14080" width="9.140625" style="2"/>
    <col min="14081" max="14081" width="6.42578125" style="2" customWidth="1"/>
    <col min="14082" max="14082" width="48.42578125" style="2" customWidth="1"/>
    <col min="14083" max="14083" width="7.140625" style="2" customWidth="1"/>
    <col min="14084" max="14084" width="7" style="2" customWidth="1"/>
    <col min="14085" max="14111" width="0" style="2" hidden="1" customWidth="1"/>
    <col min="14112" max="14112" width="7.140625" style="2" customWidth="1"/>
    <col min="14113" max="14115" width="0" style="2" hidden="1" customWidth="1"/>
    <col min="14116" max="14336" width="9.140625" style="2"/>
    <col min="14337" max="14337" width="6.42578125" style="2" customWidth="1"/>
    <col min="14338" max="14338" width="48.42578125" style="2" customWidth="1"/>
    <col min="14339" max="14339" width="7.140625" style="2" customWidth="1"/>
    <col min="14340" max="14340" width="7" style="2" customWidth="1"/>
    <col min="14341" max="14367" width="0" style="2" hidden="1" customWidth="1"/>
    <col min="14368" max="14368" width="7.140625" style="2" customWidth="1"/>
    <col min="14369" max="14371" width="0" style="2" hidden="1" customWidth="1"/>
    <col min="14372" max="14592" width="9.140625" style="2"/>
    <col min="14593" max="14593" width="6.42578125" style="2" customWidth="1"/>
    <col min="14594" max="14594" width="48.42578125" style="2" customWidth="1"/>
    <col min="14595" max="14595" width="7.140625" style="2" customWidth="1"/>
    <col min="14596" max="14596" width="7" style="2" customWidth="1"/>
    <col min="14597" max="14623" width="0" style="2" hidden="1" customWidth="1"/>
    <col min="14624" max="14624" width="7.140625" style="2" customWidth="1"/>
    <col min="14625" max="14627" width="0" style="2" hidden="1" customWidth="1"/>
    <col min="14628" max="14848" width="9.140625" style="2"/>
    <col min="14849" max="14849" width="6.42578125" style="2" customWidth="1"/>
    <col min="14850" max="14850" width="48.42578125" style="2" customWidth="1"/>
    <col min="14851" max="14851" width="7.140625" style="2" customWidth="1"/>
    <col min="14852" max="14852" width="7" style="2" customWidth="1"/>
    <col min="14853" max="14879" width="0" style="2" hidden="1" customWidth="1"/>
    <col min="14880" max="14880" width="7.140625" style="2" customWidth="1"/>
    <col min="14881" max="14883" width="0" style="2" hidden="1" customWidth="1"/>
    <col min="14884" max="15104" width="9.140625" style="2"/>
    <col min="15105" max="15105" width="6.42578125" style="2" customWidth="1"/>
    <col min="15106" max="15106" width="48.42578125" style="2" customWidth="1"/>
    <col min="15107" max="15107" width="7.140625" style="2" customWidth="1"/>
    <col min="15108" max="15108" width="7" style="2" customWidth="1"/>
    <col min="15109" max="15135" width="0" style="2" hidden="1" customWidth="1"/>
    <col min="15136" max="15136" width="7.140625" style="2" customWidth="1"/>
    <col min="15137" max="15139" width="0" style="2" hidden="1" customWidth="1"/>
    <col min="15140" max="15360" width="9.140625" style="2"/>
    <col min="15361" max="15361" width="6.42578125" style="2" customWidth="1"/>
    <col min="15362" max="15362" width="48.42578125" style="2" customWidth="1"/>
    <col min="15363" max="15363" width="7.140625" style="2" customWidth="1"/>
    <col min="15364" max="15364" width="7" style="2" customWidth="1"/>
    <col min="15365" max="15391" width="0" style="2" hidden="1" customWidth="1"/>
    <col min="15392" max="15392" width="7.140625" style="2" customWidth="1"/>
    <col min="15393" max="15395" width="0" style="2" hidden="1" customWidth="1"/>
    <col min="15396" max="15616" width="9.140625" style="2"/>
    <col min="15617" max="15617" width="6.42578125" style="2" customWidth="1"/>
    <col min="15618" max="15618" width="48.42578125" style="2" customWidth="1"/>
    <col min="15619" max="15619" width="7.140625" style="2" customWidth="1"/>
    <col min="15620" max="15620" width="7" style="2" customWidth="1"/>
    <col min="15621" max="15647" width="0" style="2" hidden="1" customWidth="1"/>
    <col min="15648" max="15648" width="7.140625" style="2" customWidth="1"/>
    <col min="15649" max="15651" width="0" style="2" hidden="1" customWidth="1"/>
    <col min="15652" max="15872" width="9.140625" style="2"/>
    <col min="15873" max="15873" width="6.42578125" style="2" customWidth="1"/>
    <col min="15874" max="15874" width="48.42578125" style="2" customWidth="1"/>
    <col min="15875" max="15875" width="7.140625" style="2" customWidth="1"/>
    <col min="15876" max="15876" width="7" style="2" customWidth="1"/>
    <col min="15877" max="15903" width="0" style="2" hidden="1" customWidth="1"/>
    <col min="15904" max="15904" width="7.140625" style="2" customWidth="1"/>
    <col min="15905" max="15907" width="0" style="2" hidden="1" customWidth="1"/>
    <col min="15908" max="16128" width="9.140625" style="2"/>
    <col min="16129" max="16129" width="6.42578125" style="2" customWidth="1"/>
    <col min="16130" max="16130" width="48.42578125" style="2" customWidth="1"/>
    <col min="16131" max="16131" width="7.140625" style="2" customWidth="1"/>
    <col min="16132" max="16132" width="7" style="2" customWidth="1"/>
    <col min="16133" max="16159" width="0" style="2" hidden="1" customWidth="1"/>
    <col min="16160" max="16160" width="7.140625" style="2" customWidth="1"/>
    <col min="16161" max="16163" width="0" style="2" hidden="1" customWidth="1"/>
    <col min="16164" max="16384" width="9.140625" style="2"/>
  </cols>
  <sheetData>
    <row r="1" spans="1:38" ht="15.75" customHeight="1" x14ac:dyDescent="0.25">
      <c r="A1" s="21"/>
      <c r="B1" s="103" t="s">
        <v>111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</row>
    <row r="2" spans="1:38" ht="49.5" customHeight="1" x14ac:dyDescent="0.25">
      <c r="A2" s="21"/>
      <c r="B2" s="105" t="s">
        <v>120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</row>
    <row r="3" spans="1:38" ht="1.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2"/>
      <c r="AG3" s="22"/>
      <c r="AH3" s="22"/>
      <c r="AI3" s="22"/>
      <c r="AJ3" s="21"/>
      <c r="AK3" s="21"/>
      <c r="AL3" s="21"/>
    </row>
    <row r="4" spans="1:38" x14ac:dyDescent="0.25">
      <c r="A4" s="21"/>
      <c r="B4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2"/>
      <c r="AG4" s="22"/>
      <c r="AH4" s="22"/>
      <c r="AI4" s="22"/>
      <c r="AJ4" s="21"/>
      <c r="AK4" s="21"/>
      <c r="AL4" s="21"/>
    </row>
    <row r="5" spans="1:38" ht="34.5" customHeight="1" x14ac:dyDescent="0.25">
      <c r="A5" s="106" t="s">
        <v>112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21"/>
      <c r="AK5" s="21"/>
      <c r="AL5" s="21"/>
    </row>
    <row r="6" spans="1:38" ht="6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38" x14ac:dyDescent="0.25">
      <c r="A7" s="21"/>
      <c r="B7" s="116" t="s">
        <v>65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87"/>
      <c r="AH7" s="87"/>
      <c r="AI7" s="87"/>
      <c r="AJ7" s="87"/>
      <c r="AK7" s="87"/>
      <c r="AL7" s="21"/>
    </row>
    <row r="8" spans="1:38" ht="29.25" customHeight="1" x14ac:dyDescent="0.25">
      <c r="A8" s="107" t="s">
        <v>14</v>
      </c>
      <c r="B8" s="107" t="s">
        <v>15</v>
      </c>
      <c r="C8" s="108" t="s">
        <v>16</v>
      </c>
      <c r="D8" s="108" t="s">
        <v>66</v>
      </c>
      <c r="E8" s="111" t="s">
        <v>67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3"/>
      <c r="AF8" s="114" t="s">
        <v>68</v>
      </c>
      <c r="AG8" s="117" t="s">
        <v>69</v>
      </c>
      <c r="AH8" s="118"/>
      <c r="AI8" s="119"/>
      <c r="AJ8" s="21"/>
      <c r="AK8" s="21"/>
      <c r="AL8" s="21"/>
    </row>
    <row r="9" spans="1:38" ht="28.5" customHeight="1" x14ac:dyDescent="0.25">
      <c r="A9" s="107"/>
      <c r="B9" s="107"/>
      <c r="C9" s="109"/>
      <c r="D9" s="110"/>
      <c r="E9" s="111" t="s">
        <v>70</v>
      </c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4"/>
      <c r="AD9" s="125" t="s">
        <v>71</v>
      </c>
      <c r="AE9" s="125"/>
      <c r="AF9" s="115"/>
      <c r="AG9" s="120"/>
      <c r="AH9" s="121"/>
      <c r="AI9" s="122"/>
      <c r="AJ9" s="21"/>
      <c r="AK9" s="21"/>
      <c r="AL9" s="21"/>
    </row>
    <row r="10" spans="1:38" ht="28.5" customHeight="1" x14ac:dyDescent="0.25">
      <c r="A10" s="107"/>
      <c r="B10" s="107"/>
      <c r="C10" s="109"/>
      <c r="D10" s="110"/>
      <c r="E10" s="111" t="s">
        <v>72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23"/>
      <c r="T10" s="123"/>
      <c r="U10" s="123"/>
      <c r="V10" s="123"/>
      <c r="W10" s="123"/>
      <c r="X10" s="123"/>
      <c r="Y10" s="123"/>
      <c r="Z10" s="123"/>
      <c r="AA10" s="123"/>
      <c r="AB10" s="124"/>
      <c r="AC10" s="126" t="s">
        <v>16</v>
      </c>
      <c r="AD10" s="111" t="s">
        <v>72</v>
      </c>
      <c r="AE10" s="113"/>
      <c r="AF10" s="115"/>
      <c r="AG10" s="128" t="s">
        <v>70</v>
      </c>
      <c r="AH10" s="111" t="s">
        <v>71</v>
      </c>
      <c r="AI10" s="113"/>
      <c r="AJ10" s="21"/>
      <c r="AK10" s="21"/>
      <c r="AL10" s="21"/>
    </row>
    <row r="11" spans="1:38" ht="28.5" customHeight="1" x14ac:dyDescent="0.25">
      <c r="A11" s="107"/>
      <c r="B11" s="107"/>
      <c r="C11" s="109"/>
      <c r="D11" s="110"/>
      <c r="E11" s="23" t="s">
        <v>73</v>
      </c>
      <c r="F11" s="24"/>
      <c r="G11" s="130" t="s">
        <v>73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2"/>
      <c r="S11" s="23" t="s">
        <v>74</v>
      </c>
      <c r="T11" s="133" t="s">
        <v>74</v>
      </c>
      <c r="U11" s="133"/>
      <c r="V11" s="133"/>
      <c r="W11" s="133"/>
      <c r="X11" s="133"/>
      <c r="Y11" s="133"/>
      <c r="Z11" s="133"/>
      <c r="AA11" s="133"/>
      <c r="AB11" s="133"/>
      <c r="AC11" s="127"/>
      <c r="AD11" s="25" t="s">
        <v>73</v>
      </c>
      <c r="AE11" s="25" t="s">
        <v>74</v>
      </c>
      <c r="AF11" s="115"/>
      <c r="AG11" s="129"/>
      <c r="AH11" s="25" t="str">
        <f>AD11</f>
        <v>При наличии горячей воды в системе отопления летом</v>
      </c>
      <c r="AI11" s="25" t="str">
        <f>AE11</f>
        <v>При отсутствии горячей воды в системе отопления летом</v>
      </c>
      <c r="AJ11" s="21"/>
      <c r="AK11" s="21"/>
      <c r="AL11" s="21"/>
    </row>
    <row r="12" spans="1:38" x14ac:dyDescent="0.25">
      <c r="A12" s="26">
        <v>1</v>
      </c>
      <c r="B12" s="26">
        <v>2</v>
      </c>
      <c r="C12" s="26">
        <v>3</v>
      </c>
      <c r="D12" s="26">
        <v>4</v>
      </c>
      <c r="E12" s="27">
        <v>5</v>
      </c>
      <c r="F12" s="27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7"/>
      <c r="T12" s="28"/>
      <c r="U12" s="28"/>
      <c r="V12" s="28"/>
      <c r="W12" s="28"/>
      <c r="X12" s="28"/>
      <c r="Y12" s="28"/>
      <c r="Z12" s="28"/>
      <c r="AA12" s="28"/>
      <c r="AB12" s="28"/>
      <c r="AC12" s="26">
        <v>6</v>
      </c>
      <c r="AD12" s="26">
        <v>7</v>
      </c>
      <c r="AE12" s="26">
        <v>8</v>
      </c>
      <c r="AF12" s="26">
        <v>5</v>
      </c>
      <c r="AG12" s="26">
        <v>10</v>
      </c>
      <c r="AH12" s="26">
        <v>11</v>
      </c>
      <c r="AI12" s="26">
        <v>12</v>
      </c>
      <c r="AJ12" s="21"/>
      <c r="AK12" s="21"/>
      <c r="AL12" s="21"/>
    </row>
    <row r="13" spans="1:38" x14ac:dyDescent="0.25">
      <c r="A13" s="29">
        <v>1</v>
      </c>
      <c r="B13" s="30" t="s">
        <v>17</v>
      </c>
      <c r="C13" s="31"/>
      <c r="D13" s="31"/>
      <c r="E13" s="32"/>
      <c r="F13" s="32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3"/>
      <c r="U13" s="33"/>
      <c r="V13" s="33"/>
      <c r="W13" s="33"/>
      <c r="X13" s="33"/>
      <c r="Y13" s="33"/>
      <c r="Z13" s="33"/>
      <c r="AA13" s="33"/>
      <c r="AB13" s="33"/>
      <c r="AC13" s="31"/>
      <c r="AD13" s="31"/>
      <c r="AE13" s="31"/>
      <c r="AF13" s="31"/>
      <c r="AG13" s="31"/>
      <c r="AH13" s="31"/>
      <c r="AI13" s="31"/>
      <c r="AJ13" s="21"/>
      <c r="AK13" s="21"/>
      <c r="AL13" s="21"/>
    </row>
    <row r="14" spans="1:38" ht="32.25" customHeight="1" x14ac:dyDescent="0.25">
      <c r="A14" s="34" t="str">
        <f>[2]Лист1!E8</f>
        <v>1.1.</v>
      </c>
      <c r="B14" s="35" t="str">
        <f>[2]Лист1!F8</f>
        <v>не оборудованные санитарно-техническими приборами (из водоразборной колонки, подвоз воды, льда)</v>
      </c>
      <c r="C14" s="36">
        <v>0.189</v>
      </c>
      <c r="D14" s="36"/>
      <c r="E14" s="37"/>
      <c r="F14" s="37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7"/>
      <c r="T14" s="39"/>
      <c r="U14" s="39"/>
      <c r="V14" s="39"/>
      <c r="W14" s="39"/>
      <c r="X14" s="39"/>
      <c r="Y14" s="39"/>
      <c r="Z14" s="39"/>
      <c r="AA14" s="39"/>
      <c r="AB14" s="39"/>
      <c r="AC14" s="38"/>
      <c r="AD14" s="36">
        <f>[3]Расчет1!T12</f>
        <v>0.18272756172839508</v>
      </c>
      <c r="AE14" s="36">
        <f>[3]Расчет1!U12</f>
        <v>0.13355395061728395</v>
      </c>
      <c r="AF14" s="36"/>
      <c r="AG14" s="36"/>
      <c r="AH14" s="36"/>
      <c r="AI14" s="36"/>
      <c r="AJ14" s="21"/>
      <c r="AK14" s="21"/>
      <c r="AL14" s="21"/>
    </row>
    <row r="15" spans="1:38" ht="15.75" customHeight="1" x14ac:dyDescent="0.25">
      <c r="A15" s="34" t="str">
        <f>[2]Лист1!E9</f>
        <v>1.2.</v>
      </c>
      <c r="B15" s="35" t="str">
        <f>[2]Лист1!F9</f>
        <v>то же, с баней</v>
      </c>
      <c r="C15" s="36">
        <v>1.52</v>
      </c>
      <c r="D15" s="36"/>
      <c r="E15" s="40"/>
      <c r="F15" s="40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40"/>
      <c r="T15" s="41"/>
      <c r="U15" s="41"/>
      <c r="V15" s="41"/>
      <c r="W15" s="41"/>
      <c r="X15" s="41"/>
      <c r="Y15" s="41"/>
      <c r="Z15" s="41"/>
      <c r="AA15" s="41"/>
      <c r="AB15" s="41"/>
      <c r="AC15" s="36"/>
      <c r="AD15" s="36">
        <f>[3]Расчет1!T23</f>
        <v>2.2176870524691359</v>
      </c>
      <c r="AE15" s="36">
        <f>[3]Расчет1!U23</f>
        <v>1.7997113580246917</v>
      </c>
      <c r="AF15" s="36"/>
      <c r="AG15" s="36"/>
      <c r="AH15" s="36"/>
      <c r="AI15" s="36"/>
      <c r="AJ15" s="21"/>
      <c r="AK15" s="21"/>
      <c r="AL15" s="21"/>
    </row>
    <row r="16" spans="1:38" ht="15.75" customHeight="1" x14ac:dyDescent="0.25">
      <c r="A16" s="34" t="s">
        <v>75</v>
      </c>
      <c r="B16" s="35" t="str">
        <f>[2]Лист1!F11</f>
        <v>холодное водоснабжение без канализации</v>
      </c>
      <c r="C16" s="36">
        <v>1.4039999999999999</v>
      </c>
      <c r="D16" s="36"/>
      <c r="E16" s="40">
        <f>[3]Расчет1!AG41</f>
        <v>0</v>
      </c>
      <c r="F16" s="40">
        <f>SUM(G16:R16)</f>
        <v>0</v>
      </c>
      <c r="G16" s="36">
        <f>[3]Расчет1!AH41</f>
        <v>0</v>
      </c>
      <c r="H16" s="36">
        <f>[3]Расчет1!AI41</f>
        <v>0</v>
      </c>
      <c r="I16" s="36">
        <f>[3]Расчет1!AJ41</f>
        <v>0</v>
      </c>
      <c r="J16" s="36">
        <f>[3]Расчет1!AK41</f>
        <v>0</v>
      </c>
      <c r="K16" s="36">
        <f>[3]Расчет1!AL41</f>
        <v>0</v>
      </c>
      <c r="L16" s="36">
        <f>[3]Расчет1!AM41</f>
        <v>0</v>
      </c>
      <c r="M16" s="36">
        <f>[3]Расчет1!AN41</f>
        <v>0</v>
      </c>
      <c r="N16" s="36">
        <f>[3]Расчет1!AO41</f>
        <v>0</v>
      </c>
      <c r="O16" s="36">
        <f>[3]Расчет1!AP41</f>
        <v>0</v>
      </c>
      <c r="P16" s="36">
        <f>[3]Расчет1!AQ41</f>
        <v>0</v>
      </c>
      <c r="Q16" s="36">
        <f>[3]Расчет1!AR41</f>
        <v>0</v>
      </c>
      <c r="R16" s="36">
        <f>[3]Расчет1!AS41</f>
        <v>0</v>
      </c>
      <c r="S16" s="40">
        <f>[3]Расчет1!M41</f>
        <v>0.62630436221083918</v>
      </c>
      <c r="T16" s="41"/>
      <c r="U16" s="41"/>
      <c r="V16" s="41"/>
      <c r="W16" s="41"/>
      <c r="X16" s="41"/>
      <c r="Y16" s="41"/>
      <c r="Z16" s="41"/>
      <c r="AA16" s="41"/>
      <c r="AB16" s="41"/>
      <c r="AC16" s="36">
        <f>[3]Расчет1!P41</f>
        <v>1.2067719869955098</v>
      </c>
      <c r="AD16" s="36"/>
      <c r="AE16" s="36"/>
      <c r="AF16" s="36"/>
      <c r="AG16" s="36"/>
      <c r="AH16" s="36"/>
      <c r="AI16" s="36"/>
      <c r="AJ16" s="21"/>
      <c r="AK16" s="21"/>
      <c r="AL16" s="21"/>
    </row>
    <row r="17" spans="1:38" ht="21" customHeight="1" x14ac:dyDescent="0.25">
      <c r="A17" s="34" t="s">
        <v>76</v>
      </c>
      <c r="B17" s="35" t="s">
        <v>77</v>
      </c>
      <c r="C17" s="36">
        <f>[3]Расчет1!G52</f>
        <v>4.1069800000000001</v>
      </c>
      <c r="D17" s="36"/>
      <c r="E17" s="40">
        <f>[3]Расчет1!AG52</f>
        <v>0</v>
      </c>
      <c r="F17" s="40">
        <f>SUM(G17:R17)</f>
        <v>0</v>
      </c>
      <c r="G17" s="36">
        <f>[3]Расчет1!AH52</f>
        <v>0</v>
      </c>
      <c r="H17" s="36">
        <f>[3]Расчет1!AI52</f>
        <v>0</v>
      </c>
      <c r="I17" s="36">
        <f>[3]Расчет1!AJ52</f>
        <v>0</v>
      </c>
      <c r="J17" s="36">
        <f>[3]Расчет1!AK52</f>
        <v>0</v>
      </c>
      <c r="K17" s="36">
        <f>[3]Расчет1!AL52</f>
        <v>0</v>
      </c>
      <c r="L17" s="36">
        <f>[3]Расчет1!AM52</f>
        <v>0</v>
      </c>
      <c r="M17" s="36">
        <f>[3]Расчет1!AN52</f>
        <v>0</v>
      </c>
      <c r="N17" s="36">
        <f>[3]Расчет1!AO52</f>
        <v>0</v>
      </c>
      <c r="O17" s="36">
        <f>[3]Расчет1!AP52</f>
        <v>0</v>
      </c>
      <c r="P17" s="36">
        <f>[3]Расчет1!AQ52</f>
        <v>0</v>
      </c>
      <c r="Q17" s="36">
        <f>[3]Расчет1!AR52</f>
        <v>0</v>
      </c>
      <c r="R17" s="36">
        <f>[3]Расчет1!AS52</f>
        <v>0</v>
      </c>
      <c r="S17" s="40">
        <f>[3]Расчет1!M52</f>
        <v>2.3641201493609074</v>
      </c>
      <c r="T17" s="41"/>
      <c r="U17" s="41"/>
      <c r="V17" s="41"/>
      <c r="W17" s="41"/>
      <c r="X17" s="41"/>
      <c r="Y17" s="41"/>
      <c r="Z17" s="41"/>
      <c r="AA17" s="41"/>
      <c r="AB17" s="41"/>
      <c r="AC17" s="36">
        <f>[3]Расчет1!P52</f>
        <v>3.8530123234059772</v>
      </c>
      <c r="AD17" s="36"/>
      <c r="AE17" s="36"/>
      <c r="AF17" s="36">
        <f>C17+D17</f>
        <v>4.1069800000000001</v>
      </c>
      <c r="AG17" s="36">
        <f>E17+AC17</f>
        <v>3.8530123234059772</v>
      </c>
      <c r="AH17" s="36"/>
      <c r="AI17" s="36"/>
      <c r="AJ17" s="21"/>
      <c r="AK17" s="21"/>
      <c r="AL17" s="21"/>
    </row>
    <row r="18" spans="1:38" ht="30" customHeight="1" x14ac:dyDescent="0.25">
      <c r="A18" s="34" t="s">
        <v>78</v>
      </c>
      <c r="B18" s="35" t="str">
        <f>[2]Лист1!F13</f>
        <v>холодное водоснабжение, канализация, газоснабжение, без ванны</v>
      </c>
      <c r="C18" s="36">
        <f>[3]Расчет1!G63</f>
        <v>4.4590833333333331</v>
      </c>
      <c r="D18" s="36"/>
      <c r="E18" s="40"/>
      <c r="F18" s="40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40"/>
      <c r="T18" s="41"/>
      <c r="U18" s="41"/>
      <c r="V18" s="41"/>
      <c r="W18" s="41"/>
      <c r="X18" s="41"/>
      <c r="Y18" s="41"/>
      <c r="Z18" s="41"/>
      <c r="AA18" s="41"/>
      <c r="AB18" s="41"/>
      <c r="AC18" s="36"/>
      <c r="AD18" s="36"/>
      <c r="AE18" s="36"/>
      <c r="AF18" s="36">
        <f t="shared" ref="AF18:AF24" si="0">C18+D18</f>
        <v>4.4590833333333331</v>
      </c>
      <c r="AG18" s="36"/>
      <c r="AH18" s="36"/>
      <c r="AI18" s="36"/>
      <c r="AJ18" s="21"/>
      <c r="AK18" s="21"/>
      <c r="AL18" s="21"/>
    </row>
    <row r="19" spans="1:38" ht="32.25" customHeight="1" x14ac:dyDescent="0.25">
      <c r="A19" s="34" t="s">
        <v>79</v>
      </c>
      <c r="B19" s="35" t="str">
        <f>[2]Лист1!F14</f>
        <v>холодное водоснабжение, канализация, водонагреватель на твердом топливе, ванна</v>
      </c>
      <c r="C19" s="36">
        <f>[3]Расчет1!G74</f>
        <v>4.4590833333333331</v>
      </c>
      <c r="D19" s="36"/>
      <c r="E19" s="40"/>
      <c r="F19" s="40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40"/>
      <c r="T19" s="41"/>
      <c r="U19" s="41"/>
      <c r="V19" s="41"/>
      <c r="W19" s="41"/>
      <c r="X19" s="41"/>
      <c r="Y19" s="41"/>
      <c r="Z19" s="41"/>
      <c r="AA19" s="41"/>
      <c r="AB19" s="41"/>
      <c r="AC19" s="36"/>
      <c r="AD19" s="36"/>
      <c r="AE19" s="36"/>
      <c r="AF19" s="36">
        <f t="shared" si="0"/>
        <v>4.4590833333333331</v>
      </c>
      <c r="AG19" s="36"/>
      <c r="AH19" s="36"/>
      <c r="AI19" s="36"/>
      <c r="AJ19" s="21"/>
      <c r="AK19" s="21"/>
      <c r="AL19" s="21"/>
    </row>
    <row r="20" spans="1:38" ht="31.5" customHeight="1" x14ac:dyDescent="0.25">
      <c r="A20" s="34" t="s">
        <v>80</v>
      </c>
      <c r="B20" s="35" t="str">
        <f>[2]Лист1!F16</f>
        <v>холодное водоснабжение, канализация, газовый и электрический водонагреватель, ванна</v>
      </c>
      <c r="C20" s="36">
        <f>[3]Расчет1!G95</f>
        <v>5.6757499999999999</v>
      </c>
      <c r="D20" s="36"/>
      <c r="E20" s="40"/>
      <c r="F20" s="40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40"/>
      <c r="T20" s="41"/>
      <c r="U20" s="41"/>
      <c r="V20" s="41"/>
      <c r="W20" s="41"/>
      <c r="X20" s="41"/>
      <c r="Y20" s="41"/>
      <c r="Z20" s="41"/>
      <c r="AA20" s="41"/>
      <c r="AB20" s="41"/>
      <c r="AC20" s="36"/>
      <c r="AD20" s="36"/>
      <c r="AE20" s="36"/>
      <c r="AF20" s="36">
        <f t="shared" si="0"/>
        <v>5.6757499999999999</v>
      </c>
      <c r="AG20" s="36"/>
      <c r="AH20" s="36"/>
      <c r="AI20" s="36"/>
      <c r="AJ20" s="21"/>
      <c r="AK20" s="21"/>
      <c r="AL20" s="21"/>
    </row>
    <row r="21" spans="1:38" ht="29.25" customHeight="1" x14ac:dyDescent="0.25">
      <c r="A21" s="34" t="s">
        <v>81</v>
      </c>
      <c r="B21" s="35" t="str">
        <f>[2]Лист1!F19</f>
        <v>холодное и горячее водоснабжение, канализация, без ванны</v>
      </c>
      <c r="C21" s="36">
        <f>[3]Расчет1!G118</f>
        <v>4.2282280753968253</v>
      </c>
      <c r="D21" s="36">
        <f>[3]Расчет1!J118</f>
        <v>1.9479774801587302</v>
      </c>
      <c r="E21" s="40"/>
      <c r="F21" s="40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40"/>
      <c r="T21" s="41"/>
      <c r="U21" s="41"/>
      <c r="V21" s="41"/>
      <c r="W21" s="41"/>
      <c r="X21" s="41"/>
      <c r="Y21" s="41"/>
      <c r="Z21" s="41"/>
      <c r="AA21" s="41"/>
      <c r="AB21" s="41"/>
      <c r="AC21" s="36"/>
      <c r="AD21" s="36"/>
      <c r="AE21" s="36"/>
      <c r="AF21" s="36">
        <f t="shared" si="0"/>
        <v>6.1762055555555557</v>
      </c>
      <c r="AG21" s="36"/>
      <c r="AH21" s="36"/>
      <c r="AI21" s="36"/>
      <c r="AJ21" s="21"/>
      <c r="AK21" s="21"/>
      <c r="AL21" s="21"/>
    </row>
    <row r="22" spans="1:38" ht="18" customHeight="1" x14ac:dyDescent="0.25">
      <c r="A22" s="34" t="s">
        <v>82</v>
      </c>
      <c r="B22" s="35" t="str">
        <f>[2]Лист1!F20</f>
        <v>холодное и горячее водоснабжение, канализация, ванна</v>
      </c>
      <c r="C22" s="36">
        <f>AF22-D22</f>
        <v>6.2644937499999997</v>
      </c>
      <c r="D22" s="36">
        <f>[4]Лист2!$D$23*0.911</f>
        <v>2.9095062499999997</v>
      </c>
      <c r="E22" s="40"/>
      <c r="F22" s="40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40"/>
      <c r="T22" s="41"/>
      <c r="U22" s="41"/>
      <c r="V22" s="41"/>
      <c r="W22" s="41"/>
      <c r="X22" s="41"/>
      <c r="Y22" s="41"/>
      <c r="Z22" s="41"/>
      <c r="AA22" s="41"/>
      <c r="AB22" s="41"/>
      <c r="AC22" s="36"/>
      <c r="AD22" s="36"/>
      <c r="AE22" s="36"/>
      <c r="AF22" s="36">
        <v>9.1739999999999995</v>
      </c>
      <c r="AG22" s="36"/>
      <c r="AH22" s="36"/>
      <c r="AI22" s="36"/>
      <c r="AJ22" s="21"/>
      <c r="AK22" s="21"/>
      <c r="AL22" s="21"/>
    </row>
    <row r="23" spans="1:38" x14ac:dyDescent="0.25">
      <c r="A23" s="34" t="s">
        <v>83</v>
      </c>
      <c r="B23" s="42" t="str">
        <f>[5]Лист1!F134</f>
        <v>то же, с сидячей ванной</v>
      </c>
      <c r="C23" s="36">
        <f>[3]Расчет1!G141</f>
        <v>4.7199641865079363</v>
      </c>
      <c r="D23" s="36">
        <f>[3]Расчет1!J141</f>
        <v>2.4397135912698413</v>
      </c>
      <c r="E23" s="40"/>
      <c r="F23" s="40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40"/>
      <c r="T23" s="41"/>
      <c r="U23" s="41"/>
      <c r="V23" s="41"/>
      <c r="W23" s="41"/>
      <c r="X23" s="41"/>
      <c r="Y23" s="41"/>
      <c r="Z23" s="41"/>
      <c r="AA23" s="41"/>
      <c r="AB23" s="41"/>
      <c r="AC23" s="36"/>
      <c r="AD23" s="36"/>
      <c r="AE23" s="36"/>
      <c r="AF23" s="36">
        <f t="shared" si="0"/>
        <v>7.1596777777777776</v>
      </c>
      <c r="AG23" s="36"/>
      <c r="AH23" s="36"/>
      <c r="AI23" s="36"/>
      <c r="AJ23" s="21"/>
      <c r="AK23" s="21"/>
      <c r="AL23" s="21"/>
    </row>
    <row r="24" spans="1:38" ht="32.25" customHeight="1" x14ac:dyDescent="0.25">
      <c r="A24" s="34" t="s">
        <v>84</v>
      </c>
      <c r="B24" s="42" t="str">
        <f>[5]Лист1!F145</f>
        <v>холодное и горячее водоснабжение, канализация, без душа и ванны</v>
      </c>
      <c r="C24" s="36">
        <f>[3]Расчет1!G152</f>
        <v>3.4906239087301589</v>
      </c>
      <c r="D24" s="36">
        <f>[3]Расчет1!J152</f>
        <v>1.2103733134920633</v>
      </c>
      <c r="E24" s="40"/>
      <c r="F24" s="40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40"/>
      <c r="T24" s="41"/>
      <c r="U24" s="41"/>
      <c r="V24" s="41"/>
      <c r="W24" s="41"/>
      <c r="X24" s="41"/>
      <c r="Y24" s="41"/>
      <c r="Z24" s="41"/>
      <c r="AA24" s="41"/>
      <c r="AB24" s="41"/>
      <c r="AC24" s="36"/>
      <c r="AD24" s="36"/>
      <c r="AE24" s="36"/>
      <c r="AF24" s="36">
        <f t="shared" si="0"/>
        <v>4.700997222222222</v>
      </c>
      <c r="AG24" s="36"/>
      <c r="AH24" s="36"/>
      <c r="AI24" s="36"/>
      <c r="AJ24" s="21"/>
      <c r="AK24" s="21"/>
      <c r="AL24" s="21"/>
    </row>
    <row r="25" spans="1:38" x14ac:dyDescent="0.25">
      <c r="A25" s="43" t="str">
        <f>[2]Лист1!E25</f>
        <v>2.</v>
      </c>
      <c r="B25" s="44" t="s">
        <v>19</v>
      </c>
      <c r="C25" s="41"/>
      <c r="D25" s="41"/>
      <c r="E25" s="40"/>
      <c r="F25" s="40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0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21"/>
      <c r="AK25" s="21"/>
      <c r="AL25" s="21"/>
    </row>
    <row r="26" spans="1:38" x14ac:dyDescent="0.25">
      <c r="A26" s="43" t="str">
        <f>[2]Лист1!E26</f>
        <v>2.1.</v>
      </c>
      <c r="B26" s="45" t="str">
        <f>[5]Лист1!F152</f>
        <v>без душевых</v>
      </c>
      <c r="C26" s="41">
        <f>AF26-D26</f>
        <v>1.2428083333333333</v>
      </c>
      <c r="D26" s="41">
        <f>[3]Расчет1!J159</f>
        <v>0.55419166666666664</v>
      </c>
      <c r="E26" s="40"/>
      <c r="F26" s="40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0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6">
        <v>1.7969999999999999</v>
      </c>
      <c r="AG26" s="41"/>
      <c r="AH26" s="41"/>
      <c r="AI26" s="41"/>
      <c r="AJ26" s="21"/>
      <c r="AK26" s="21"/>
      <c r="AL26" s="21"/>
    </row>
    <row r="27" spans="1:38" x14ac:dyDescent="0.25">
      <c r="A27" s="43" t="str">
        <f>[2]Лист1!E27</f>
        <v>2.2.</v>
      </c>
      <c r="B27" s="45" t="str">
        <f>[5]Лист1!F153</f>
        <v>с общим душем</v>
      </c>
      <c r="C27" s="41">
        <f>AF27-D27</f>
        <v>1.5747125000000002</v>
      </c>
      <c r="D27" s="41">
        <f>[3]Расчет1!J160</f>
        <v>0.83128749999999996</v>
      </c>
      <c r="E27" s="40"/>
      <c r="F27" s="40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0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6">
        <v>2.4060000000000001</v>
      </c>
      <c r="AG27" s="41"/>
      <c r="AH27" s="41"/>
      <c r="AI27" s="41"/>
      <c r="AJ27" s="21"/>
      <c r="AK27" s="21"/>
      <c r="AL27" s="21"/>
    </row>
    <row r="28" spans="1:38" x14ac:dyDescent="0.25">
      <c r="A28" s="43" t="str">
        <f>[2]Лист1!E28</f>
        <v>2.3.</v>
      </c>
      <c r="B28" s="45" t="str">
        <f>[5]Лист1!F154</f>
        <v>с душевыми в каждой секции</v>
      </c>
      <c r="C28" s="41">
        <f>AF28-D28</f>
        <v>2.2096166666666668</v>
      </c>
      <c r="D28" s="41">
        <f>[3]Расчет1!J161</f>
        <v>1.1083833333333333</v>
      </c>
      <c r="E28" s="40"/>
      <c r="F28" s="40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0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6">
        <v>3.3180000000000001</v>
      </c>
      <c r="AG28" s="41"/>
      <c r="AH28" s="41"/>
      <c r="AI28" s="41"/>
      <c r="AJ28" s="21"/>
      <c r="AK28" s="21"/>
      <c r="AL28" s="21"/>
    </row>
    <row r="29" spans="1:38" x14ac:dyDescent="0.25">
      <c r="A29" s="43" t="str">
        <f>[2]Лист1!E29</f>
        <v>2.4.</v>
      </c>
      <c r="B29" s="45" t="str">
        <f>[5]Лист1!F155</f>
        <v>с общим душем, кухней, буфетом, прачечной</v>
      </c>
      <c r="C29" s="41">
        <f>AF29-D29</f>
        <v>2.8724250000000002</v>
      </c>
      <c r="D29" s="41">
        <f>[3]Расчет1!J162</f>
        <v>1.6625749999999999</v>
      </c>
      <c r="E29" s="40"/>
      <c r="F29" s="40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0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6">
        <v>4.5350000000000001</v>
      </c>
      <c r="AG29" s="41"/>
      <c r="AH29" s="41"/>
      <c r="AI29" s="41"/>
      <c r="AJ29" s="21"/>
      <c r="AK29" s="21"/>
      <c r="AL29" s="21"/>
    </row>
    <row r="30" spans="1:38" ht="30" customHeight="1" x14ac:dyDescent="0.25">
      <c r="A30" s="134" t="s">
        <v>113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</row>
  </sheetData>
  <mergeCells count="21">
    <mergeCell ref="AG10:AG11"/>
    <mergeCell ref="AH10:AI10"/>
    <mergeCell ref="G11:R11"/>
    <mergeCell ref="T11:AB11"/>
    <mergeCell ref="A30:AI30"/>
    <mergeCell ref="B1:AL1"/>
    <mergeCell ref="B2:AL2"/>
    <mergeCell ref="A5:AI5"/>
    <mergeCell ref="A8:A11"/>
    <mergeCell ref="B8:B11"/>
    <mergeCell ref="C8:C11"/>
    <mergeCell ref="D8:D11"/>
    <mergeCell ref="E8:AE8"/>
    <mergeCell ref="AF8:AF11"/>
    <mergeCell ref="B7:AF7"/>
    <mergeCell ref="AG8:AI9"/>
    <mergeCell ref="E9:AC9"/>
    <mergeCell ref="AD9:AE9"/>
    <mergeCell ref="E10:AB10"/>
    <mergeCell ref="AC10:AC11"/>
    <mergeCell ref="AD10:AE10"/>
  </mergeCells>
  <printOptions horizontalCentered="1"/>
  <pageMargins left="0.98425196850393704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6"/>
  <sheetViews>
    <sheetView view="pageBreakPreview" zoomScaleNormal="100" zoomScaleSheetLayoutView="100" workbookViewId="0">
      <selection activeCell="G4" sqref="G4"/>
    </sheetView>
  </sheetViews>
  <sheetFormatPr defaultRowHeight="15" outlineLevelCol="1" x14ac:dyDescent="0.25"/>
  <cols>
    <col min="1" max="1" width="6.42578125" style="2" customWidth="1"/>
    <col min="2" max="2" width="29.5703125" style="2" customWidth="1"/>
    <col min="3" max="4" width="7.140625" style="2" hidden="1" customWidth="1"/>
    <col min="5" max="5" width="9.28515625" style="2" customWidth="1"/>
    <col min="6" max="6" width="5.7109375" style="2" hidden="1" customWidth="1" outlineLevel="1"/>
    <col min="7" max="7" width="12.140625" style="2" customWidth="1" collapsed="1"/>
    <col min="8" max="9" width="12.140625" style="2" hidden="1" customWidth="1"/>
    <col min="10" max="10" width="9.7109375" style="2" customWidth="1"/>
    <col min="11" max="11" width="12.140625" style="2" hidden="1" customWidth="1" outlineLevel="1"/>
    <col min="12" max="12" width="16.7109375" style="2" customWidth="1" collapsed="1"/>
    <col min="13" max="13" width="12.140625" style="2" hidden="1" customWidth="1" outlineLevel="1"/>
    <col min="14" max="14" width="12.5703125" style="2" hidden="1" customWidth="1" outlineLevel="1"/>
    <col min="15" max="15" width="13.5703125" style="2" customWidth="1" collapsed="1"/>
    <col min="16" max="16" width="12.140625" style="2" hidden="1" customWidth="1"/>
    <col min="17" max="17" width="14" style="2" customWidth="1"/>
    <col min="18" max="255" width="9.140625" style="2"/>
    <col min="256" max="256" width="6.42578125" style="2" customWidth="1"/>
    <col min="257" max="257" width="48.42578125" style="2" customWidth="1"/>
    <col min="258" max="259" width="0" style="2" hidden="1" customWidth="1"/>
    <col min="260" max="260" width="9.28515625" style="2" customWidth="1"/>
    <col min="261" max="261" width="0" style="2" hidden="1" customWidth="1"/>
    <col min="262" max="262" width="12.140625" style="2" customWidth="1"/>
    <col min="263" max="264" width="0" style="2" hidden="1" customWidth="1"/>
    <col min="265" max="265" width="12.140625" style="2" customWidth="1"/>
    <col min="266" max="266" width="0" style="2" hidden="1" customWidth="1"/>
    <col min="267" max="267" width="12.140625" style="2" customWidth="1"/>
    <col min="268" max="269" width="0" style="2" hidden="1" customWidth="1"/>
    <col min="270" max="270" width="0.140625" style="2" customWidth="1"/>
    <col min="271" max="271" width="12.140625" style="2" customWidth="1"/>
    <col min="272" max="272" width="0" style="2" hidden="1" customWidth="1"/>
    <col min="273" max="273" width="12.140625" style="2" customWidth="1"/>
    <col min="274" max="511" width="9.140625" style="2"/>
    <col min="512" max="512" width="6.42578125" style="2" customWidth="1"/>
    <col min="513" max="513" width="48.42578125" style="2" customWidth="1"/>
    <col min="514" max="515" width="0" style="2" hidden="1" customWidth="1"/>
    <col min="516" max="516" width="9.28515625" style="2" customWidth="1"/>
    <col min="517" max="517" width="0" style="2" hidden="1" customWidth="1"/>
    <col min="518" max="518" width="12.140625" style="2" customWidth="1"/>
    <col min="519" max="520" width="0" style="2" hidden="1" customWidth="1"/>
    <col min="521" max="521" width="12.140625" style="2" customWidth="1"/>
    <col min="522" max="522" width="0" style="2" hidden="1" customWidth="1"/>
    <col min="523" max="523" width="12.140625" style="2" customWidth="1"/>
    <col min="524" max="525" width="0" style="2" hidden="1" customWidth="1"/>
    <col min="526" max="526" width="0.140625" style="2" customWidth="1"/>
    <col min="527" max="527" width="12.140625" style="2" customWidth="1"/>
    <col min="528" max="528" width="0" style="2" hidden="1" customWidth="1"/>
    <col min="529" max="529" width="12.140625" style="2" customWidth="1"/>
    <col min="530" max="767" width="9.140625" style="2"/>
    <col min="768" max="768" width="6.42578125" style="2" customWidth="1"/>
    <col min="769" max="769" width="48.42578125" style="2" customWidth="1"/>
    <col min="770" max="771" width="0" style="2" hidden="1" customWidth="1"/>
    <col min="772" max="772" width="9.28515625" style="2" customWidth="1"/>
    <col min="773" max="773" width="0" style="2" hidden="1" customWidth="1"/>
    <col min="774" max="774" width="12.140625" style="2" customWidth="1"/>
    <col min="775" max="776" width="0" style="2" hidden="1" customWidth="1"/>
    <col min="777" max="777" width="12.140625" style="2" customWidth="1"/>
    <col min="778" max="778" width="0" style="2" hidden="1" customWidth="1"/>
    <col min="779" max="779" width="12.140625" style="2" customWidth="1"/>
    <col min="780" max="781" width="0" style="2" hidden="1" customWidth="1"/>
    <col min="782" max="782" width="0.140625" style="2" customWidth="1"/>
    <col min="783" max="783" width="12.140625" style="2" customWidth="1"/>
    <col min="784" max="784" width="0" style="2" hidden="1" customWidth="1"/>
    <col min="785" max="785" width="12.140625" style="2" customWidth="1"/>
    <col min="786" max="1023" width="9.140625" style="2"/>
    <col min="1024" max="1024" width="6.42578125" style="2" customWidth="1"/>
    <col min="1025" max="1025" width="48.42578125" style="2" customWidth="1"/>
    <col min="1026" max="1027" width="0" style="2" hidden="1" customWidth="1"/>
    <col min="1028" max="1028" width="9.28515625" style="2" customWidth="1"/>
    <col min="1029" max="1029" width="0" style="2" hidden="1" customWidth="1"/>
    <col min="1030" max="1030" width="12.140625" style="2" customWidth="1"/>
    <col min="1031" max="1032" width="0" style="2" hidden="1" customWidth="1"/>
    <col min="1033" max="1033" width="12.140625" style="2" customWidth="1"/>
    <col min="1034" max="1034" width="0" style="2" hidden="1" customWidth="1"/>
    <col min="1035" max="1035" width="12.140625" style="2" customWidth="1"/>
    <col min="1036" max="1037" width="0" style="2" hidden="1" customWidth="1"/>
    <col min="1038" max="1038" width="0.140625" style="2" customWidth="1"/>
    <col min="1039" max="1039" width="12.140625" style="2" customWidth="1"/>
    <col min="1040" max="1040" width="0" style="2" hidden="1" customWidth="1"/>
    <col min="1041" max="1041" width="12.140625" style="2" customWidth="1"/>
    <col min="1042" max="1279" width="9.140625" style="2"/>
    <col min="1280" max="1280" width="6.42578125" style="2" customWidth="1"/>
    <col min="1281" max="1281" width="48.42578125" style="2" customWidth="1"/>
    <col min="1282" max="1283" width="0" style="2" hidden="1" customWidth="1"/>
    <col min="1284" max="1284" width="9.28515625" style="2" customWidth="1"/>
    <col min="1285" max="1285" width="0" style="2" hidden="1" customWidth="1"/>
    <col min="1286" max="1286" width="12.140625" style="2" customWidth="1"/>
    <col min="1287" max="1288" width="0" style="2" hidden="1" customWidth="1"/>
    <col min="1289" max="1289" width="12.140625" style="2" customWidth="1"/>
    <col min="1290" max="1290" width="0" style="2" hidden="1" customWidth="1"/>
    <col min="1291" max="1291" width="12.140625" style="2" customWidth="1"/>
    <col min="1292" max="1293" width="0" style="2" hidden="1" customWidth="1"/>
    <col min="1294" max="1294" width="0.140625" style="2" customWidth="1"/>
    <col min="1295" max="1295" width="12.140625" style="2" customWidth="1"/>
    <col min="1296" max="1296" width="0" style="2" hidden="1" customWidth="1"/>
    <col min="1297" max="1297" width="12.140625" style="2" customWidth="1"/>
    <col min="1298" max="1535" width="9.140625" style="2"/>
    <col min="1536" max="1536" width="6.42578125" style="2" customWidth="1"/>
    <col min="1537" max="1537" width="48.42578125" style="2" customWidth="1"/>
    <col min="1538" max="1539" width="0" style="2" hidden="1" customWidth="1"/>
    <col min="1540" max="1540" width="9.28515625" style="2" customWidth="1"/>
    <col min="1541" max="1541" width="0" style="2" hidden="1" customWidth="1"/>
    <col min="1542" max="1542" width="12.140625" style="2" customWidth="1"/>
    <col min="1543" max="1544" width="0" style="2" hidden="1" customWidth="1"/>
    <col min="1545" max="1545" width="12.140625" style="2" customWidth="1"/>
    <col min="1546" max="1546" width="0" style="2" hidden="1" customWidth="1"/>
    <col min="1547" max="1547" width="12.140625" style="2" customWidth="1"/>
    <col min="1548" max="1549" width="0" style="2" hidden="1" customWidth="1"/>
    <col min="1550" max="1550" width="0.140625" style="2" customWidth="1"/>
    <col min="1551" max="1551" width="12.140625" style="2" customWidth="1"/>
    <col min="1552" max="1552" width="0" style="2" hidden="1" customWidth="1"/>
    <col min="1553" max="1553" width="12.140625" style="2" customWidth="1"/>
    <col min="1554" max="1791" width="9.140625" style="2"/>
    <col min="1792" max="1792" width="6.42578125" style="2" customWidth="1"/>
    <col min="1793" max="1793" width="48.42578125" style="2" customWidth="1"/>
    <col min="1794" max="1795" width="0" style="2" hidden="1" customWidth="1"/>
    <col min="1796" max="1796" width="9.28515625" style="2" customWidth="1"/>
    <col min="1797" max="1797" width="0" style="2" hidden="1" customWidth="1"/>
    <col min="1798" max="1798" width="12.140625" style="2" customWidth="1"/>
    <col min="1799" max="1800" width="0" style="2" hidden="1" customWidth="1"/>
    <col min="1801" max="1801" width="12.140625" style="2" customWidth="1"/>
    <col min="1802" max="1802" width="0" style="2" hidden="1" customWidth="1"/>
    <col min="1803" max="1803" width="12.140625" style="2" customWidth="1"/>
    <col min="1804" max="1805" width="0" style="2" hidden="1" customWidth="1"/>
    <col min="1806" max="1806" width="0.140625" style="2" customWidth="1"/>
    <col min="1807" max="1807" width="12.140625" style="2" customWidth="1"/>
    <col min="1808" max="1808" width="0" style="2" hidden="1" customWidth="1"/>
    <col min="1809" max="1809" width="12.140625" style="2" customWidth="1"/>
    <col min="1810" max="2047" width="9.140625" style="2"/>
    <col min="2048" max="2048" width="6.42578125" style="2" customWidth="1"/>
    <col min="2049" max="2049" width="48.42578125" style="2" customWidth="1"/>
    <col min="2050" max="2051" width="0" style="2" hidden="1" customWidth="1"/>
    <col min="2052" max="2052" width="9.28515625" style="2" customWidth="1"/>
    <col min="2053" max="2053" width="0" style="2" hidden="1" customWidth="1"/>
    <col min="2054" max="2054" width="12.140625" style="2" customWidth="1"/>
    <col min="2055" max="2056" width="0" style="2" hidden="1" customWidth="1"/>
    <col min="2057" max="2057" width="12.140625" style="2" customWidth="1"/>
    <col min="2058" max="2058" width="0" style="2" hidden="1" customWidth="1"/>
    <col min="2059" max="2059" width="12.140625" style="2" customWidth="1"/>
    <col min="2060" max="2061" width="0" style="2" hidden="1" customWidth="1"/>
    <col min="2062" max="2062" width="0.140625" style="2" customWidth="1"/>
    <col min="2063" max="2063" width="12.140625" style="2" customWidth="1"/>
    <col min="2064" max="2064" width="0" style="2" hidden="1" customWidth="1"/>
    <col min="2065" max="2065" width="12.140625" style="2" customWidth="1"/>
    <col min="2066" max="2303" width="9.140625" style="2"/>
    <col min="2304" max="2304" width="6.42578125" style="2" customWidth="1"/>
    <col min="2305" max="2305" width="48.42578125" style="2" customWidth="1"/>
    <col min="2306" max="2307" width="0" style="2" hidden="1" customWidth="1"/>
    <col min="2308" max="2308" width="9.28515625" style="2" customWidth="1"/>
    <col min="2309" max="2309" width="0" style="2" hidden="1" customWidth="1"/>
    <col min="2310" max="2310" width="12.140625" style="2" customWidth="1"/>
    <col min="2311" max="2312" width="0" style="2" hidden="1" customWidth="1"/>
    <col min="2313" max="2313" width="12.140625" style="2" customWidth="1"/>
    <col min="2314" max="2314" width="0" style="2" hidden="1" customWidth="1"/>
    <col min="2315" max="2315" width="12.140625" style="2" customWidth="1"/>
    <col min="2316" max="2317" width="0" style="2" hidden="1" customWidth="1"/>
    <col min="2318" max="2318" width="0.140625" style="2" customWidth="1"/>
    <col min="2319" max="2319" width="12.140625" style="2" customWidth="1"/>
    <col min="2320" max="2320" width="0" style="2" hidden="1" customWidth="1"/>
    <col min="2321" max="2321" width="12.140625" style="2" customWidth="1"/>
    <col min="2322" max="2559" width="9.140625" style="2"/>
    <col min="2560" max="2560" width="6.42578125" style="2" customWidth="1"/>
    <col min="2561" max="2561" width="48.42578125" style="2" customWidth="1"/>
    <col min="2562" max="2563" width="0" style="2" hidden="1" customWidth="1"/>
    <col min="2564" max="2564" width="9.28515625" style="2" customWidth="1"/>
    <col min="2565" max="2565" width="0" style="2" hidden="1" customWidth="1"/>
    <col min="2566" max="2566" width="12.140625" style="2" customWidth="1"/>
    <col min="2567" max="2568" width="0" style="2" hidden="1" customWidth="1"/>
    <col min="2569" max="2569" width="12.140625" style="2" customWidth="1"/>
    <col min="2570" max="2570" width="0" style="2" hidden="1" customWidth="1"/>
    <col min="2571" max="2571" width="12.140625" style="2" customWidth="1"/>
    <col min="2572" max="2573" width="0" style="2" hidden="1" customWidth="1"/>
    <col min="2574" max="2574" width="0.140625" style="2" customWidth="1"/>
    <col min="2575" max="2575" width="12.140625" style="2" customWidth="1"/>
    <col min="2576" max="2576" width="0" style="2" hidden="1" customWidth="1"/>
    <col min="2577" max="2577" width="12.140625" style="2" customWidth="1"/>
    <col min="2578" max="2815" width="9.140625" style="2"/>
    <col min="2816" max="2816" width="6.42578125" style="2" customWidth="1"/>
    <col min="2817" max="2817" width="48.42578125" style="2" customWidth="1"/>
    <col min="2818" max="2819" width="0" style="2" hidden="1" customWidth="1"/>
    <col min="2820" max="2820" width="9.28515625" style="2" customWidth="1"/>
    <col min="2821" max="2821" width="0" style="2" hidden="1" customWidth="1"/>
    <col min="2822" max="2822" width="12.140625" style="2" customWidth="1"/>
    <col min="2823" max="2824" width="0" style="2" hidden="1" customWidth="1"/>
    <col min="2825" max="2825" width="12.140625" style="2" customWidth="1"/>
    <col min="2826" max="2826" width="0" style="2" hidden="1" customWidth="1"/>
    <col min="2827" max="2827" width="12.140625" style="2" customWidth="1"/>
    <col min="2828" max="2829" width="0" style="2" hidden="1" customWidth="1"/>
    <col min="2830" max="2830" width="0.140625" style="2" customWidth="1"/>
    <col min="2831" max="2831" width="12.140625" style="2" customWidth="1"/>
    <col min="2832" max="2832" width="0" style="2" hidden="1" customWidth="1"/>
    <col min="2833" max="2833" width="12.140625" style="2" customWidth="1"/>
    <col min="2834" max="3071" width="9.140625" style="2"/>
    <col min="3072" max="3072" width="6.42578125" style="2" customWidth="1"/>
    <col min="3073" max="3073" width="48.42578125" style="2" customWidth="1"/>
    <col min="3074" max="3075" width="0" style="2" hidden="1" customWidth="1"/>
    <col min="3076" max="3076" width="9.28515625" style="2" customWidth="1"/>
    <col min="3077" max="3077" width="0" style="2" hidden="1" customWidth="1"/>
    <col min="3078" max="3078" width="12.140625" style="2" customWidth="1"/>
    <col min="3079" max="3080" width="0" style="2" hidden="1" customWidth="1"/>
    <col min="3081" max="3081" width="12.140625" style="2" customWidth="1"/>
    <col min="3082" max="3082" width="0" style="2" hidden="1" customWidth="1"/>
    <col min="3083" max="3083" width="12.140625" style="2" customWidth="1"/>
    <col min="3084" max="3085" width="0" style="2" hidden="1" customWidth="1"/>
    <col min="3086" max="3086" width="0.140625" style="2" customWidth="1"/>
    <col min="3087" max="3087" width="12.140625" style="2" customWidth="1"/>
    <col min="3088" max="3088" width="0" style="2" hidden="1" customWidth="1"/>
    <col min="3089" max="3089" width="12.140625" style="2" customWidth="1"/>
    <col min="3090" max="3327" width="9.140625" style="2"/>
    <col min="3328" max="3328" width="6.42578125" style="2" customWidth="1"/>
    <col min="3329" max="3329" width="48.42578125" style="2" customWidth="1"/>
    <col min="3330" max="3331" width="0" style="2" hidden="1" customWidth="1"/>
    <col min="3332" max="3332" width="9.28515625" style="2" customWidth="1"/>
    <col min="3333" max="3333" width="0" style="2" hidden="1" customWidth="1"/>
    <col min="3334" max="3334" width="12.140625" style="2" customWidth="1"/>
    <col min="3335" max="3336" width="0" style="2" hidden="1" customWidth="1"/>
    <col min="3337" max="3337" width="12.140625" style="2" customWidth="1"/>
    <col min="3338" max="3338" width="0" style="2" hidden="1" customWidth="1"/>
    <col min="3339" max="3339" width="12.140625" style="2" customWidth="1"/>
    <col min="3340" max="3341" width="0" style="2" hidden="1" customWidth="1"/>
    <col min="3342" max="3342" width="0.140625" style="2" customWidth="1"/>
    <col min="3343" max="3343" width="12.140625" style="2" customWidth="1"/>
    <col min="3344" max="3344" width="0" style="2" hidden="1" customWidth="1"/>
    <col min="3345" max="3345" width="12.140625" style="2" customWidth="1"/>
    <col min="3346" max="3583" width="9.140625" style="2"/>
    <col min="3584" max="3584" width="6.42578125" style="2" customWidth="1"/>
    <col min="3585" max="3585" width="48.42578125" style="2" customWidth="1"/>
    <col min="3586" max="3587" width="0" style="2" hidden="1" customWidth="1"/>
    <col min="3588" max="3588" width="9.28515625" style="2" customWidth="1"/>
    <col min="3589" max="3589" width="0" style="2" hidden="1" customWidth="1"/>
    <col min="3590" max="3590" width="12.140625" style="2" customWidth="1"/>
    <col min="3591" max="3592" width="0" style="2" hidden="1" customWidth="1"/>
    <col min="3593" max="3593" width="12.140625" style="2" customWidth="1"/>
    <col min="3594" max="3594" width="0" style="2" hidden="1" customWidth="1"/>
    <col min="3595" max="3595" width="12.140625" style="2" customWidth="1"/>
    <col min="3596" max="3597" width="0" style="2" hidden="1" customWidth="1"/>
    <col min="3598" max="3598" width="0.140625" style="2" customWidth="1"/>
    <col min="3599" max="3599" width="12.140625" style="2" customWidth="1"/>
    <col min="3600" max="3600" width="0" style="2" hidden="1" customWidth="1"/>
    <col min="3601" max="3601" width="12.140625" style="2" customWidth="1"/>
    <col min="3602" max="3839" width="9.140625" style="2"/>
    <col min="3840" max="3840" width="6.42578125" style="2" customWidth="1"/>
    <col min="3841" max="3841" width="48.42578125" style="2" customWidth="1"/>
    <col min="3842" max="3843" width="0" style="2" hidden="1" customWidth="1"/>
    <col min="3844" max="3844" width="9.28515625" style="2" customWidth="1"/>
    <col min="3845" max="3845" width="0" style="2" hidden="1" customWidth="1"/>
    <col min="3846" max="3846" width="12.140625" style="2" customWidth="1"/>
    <col min="3847" max="3848" width="0" style="2" hidden="1" customWidth="1"/>
    <col min="3849" max="3849" width="12.140625" style="2" customWidth="1"/>
    <col min="3850" max="3850" width="0" style="2" hidden="1" customWidth="1"/>
    <col min="3851" max="3851" width="12.140625" style="2" customWidth="1"/>
    <col min="3852" max="3853" width="0" style="2" hidden="1" customWidth="1"/>
    <col min="3854" max="3854" width="0.140625" style="2" customWidth="1"/>
    <col min="3855" max="3855" width="12.140625" style="2" customWidth="1"/>
    <col min="3856" max="3856" width="0" style="2" hidden="1" customWidth="1"/>
    <col min="3857" max="3857" width="12.140625" style="2" customWidth="1"/>
    <col min="3858" max="4095" width="9.140625" style="2"/>
    <col min="4096" max="4096" width="6.42578125" style="2" customWidth="1"/>
    <col min="4097" max="4097" width="48.42578125" style="2" customWidth="1"/>
    <col min="4098" max="4099" width="0" style="2" hidden="1" customWidth="1"/>
    <col min="4100" max="4100" width="9.28515625" style="2" customWidth="1"/>
    <col min="4101" max="4101" width="0" style="2" hidden="1" customWidth="1"/>
    <col min="4102" max="4102" width="12.140625" style="2" customWidth="1"/>
    <col min="4103" max="4104" width="0" style="2" hidden="1" customWidth="1"/>
    <col min="4105" max="4105" width="12.140625" style="2" customWidth="1"/>
    <col min="4106" max="4106" width="0" style="2" hidden="1" customWidth="1"/>
    <col min="4107" max="4107" width="12.140625" style="2" customWidth="1"/>
    <col min="4108" max="4109" width="0" style="2" hidden="1" customWidth="1"/>
    <col min="4110" max="4110" width="0.140625" style="2" customWidth="1"/>
    <col min="4111" max="4111" width="12.140625" style="2" customWidth="1"/>
    <col min="4112" max="4112" width="0" style="2" hidden="1" customWidth="1"/>
    <col min="4113" max="4113" width="12.140625" style="2" customWidth="1"/>
    <col min="4114" max="4351" width="9.140625" style="2"/>
    <col min="4352" max="4352" width="6.42578125" style="2" customWidth="1"/>
    <col min="4353" max="4353" width="48.42578125" style="2" customWidth="1"/>
    <col min="4354" max="4355" width="0" style="2" hidden="1" customWidth="1"/>
    <col min="4356" max="4356" width="9.28515625" style="2" customWidth="1"/>
    <col min="4357" max="4357" width="0" style="2" hidden="1" customWidth="1"/>
    <col min="4358" max="4358" width="12.140625" style="2" customWidth="1"/>
    <col min="4359" max="4360" width="0" style="2" hidden="1" customWidth="1"/>
    <col min="4361" max="4361" width="12.140625" style="2" customWidth="1"/>
    <col min="4362" max="4362" width="0" style="2" hidden="1" customWidth="1"/>
    <col min="4363" max="4363" width="12.140625" style="2" customWidth="1"/>
    <col min="4364" max="4365" width="0" style="2" hidden="1" customWidth="1"/>
    <col min="4366" max="4366" width="0.140625" style="2" customWidth="1"/>
    <col min="4367" max="4367" width="12.140625" style="2" customWidth="1"/>
    <col min="4368" max="4368" width="0" style="2" hidden="1" customWidth="1"/>
    <col min="4369" max="4369" width="12.140625" style="2" customWidth="1"/>
    <col min="4370" max="4607" width="9.140625" style="2"/>
    <col min="4608" max="4608" width="6.42578125" style="2" customWidth="1"/>
    <col min="4609" max="4609" width="48.42578125" style="2" customWidth="1"/>
    <col min="4610" max="4611" width="0" style="2" hidden="1" customWidth="1"/>
    <col min="4612" max="4612" width="9.28515625" style="2" customWidth="1"/>
    <col min="4613" max="4613" width="0" style="2" hidden="1" customWidth="1"/>
    <col min="4614" max="4614" width="12.140625" style="2" customWidth="1"/>
    <col min="4615" max="4616" width="0" style="2" hidden="1" customWidth="1"/>
    <col min="4617" max="4617" width="12.140625" style="2" customWidth="1"/>
    <col min="4618" max="4618" width="0" style="2" hidden="1" customWidth="1"/>
    <col min="4619" max="4619" width="12.140625" style="2" customWidth="1"/>
    <col min="4620" max="4621" width="0" style="2" hidden="1" customWidth="1"/>
    <col min="4622" max="4622" width="0.140625" style="2" customWidth="1"/>
    <col min="4623" max="4623" width="12.140625" style="2" customWidth="1"/>
    <col min="4624" max="4624" width="0" style="2" hidden="1" customWidth="1"/>
    <col min="4625" max="4625" width="12.140625" style="2" customWidth="1"/>
    <col min="4626" max="4863" width="9.140625" style="2"/>
    <col min="4864" max="4864" width="6.42578125" style="2" customWidth="1"/>
    <col min="4865" max="4865" width="48.42578125" style="2" customWidth="1"/>
    <col min="4866" max="4867" width="0" style="2" hidden="1" customWidth="1"/>
    <col min="4868" max="4868" width="9.28515625" style="2" customWidth="1"/>
    <col min="4869" max="4869" width="0" style="2" hidden="1" customWidth="1"/>
    <col min="4870" max="4870" width="12.140625" style="2" customWidth="1"/>
    <col min="4871" max="4872" width="0" style="2" hidden="1" customWidth="1"/>
    <col min="4873" max="4873" width="12.140625" style="2" customWidth="1"/>
    <col min="4874" max="4874" width="0" style="2" hidden="1" customWidth="1"/>
    <col min="4875" max="4875" width="12.140625" style="2" customWidth="1"/>
    <col min="4876" max="4877" width="0" style="2" hidden="1" customWidth="1"/>
    <col min="4878" max="4878" width="0.140625" style="2" customWidth="1"/>
    <col min="4879" max="4879" width="12.140625" style="2" customWidth="1"/>
    <col min="4880" max="4880" width="0" style="2" hidden="1" customWidth="1"/>
    <col min="4881" max="4881" width="12.140625" style="2" customWidth="1"/>
    <col min="4882" max="5119" width="9.140625" style="2"/>
    <col min="5120" max="5120" width="6.42578125" style="2" customWidth="1"/>
    <col min="5121" max="5121" width="48.42578125" style="2" customWidth="1"/>
    <col min="5122" max="5123" width="0" style="2" hidden="1" customWidth="1"/>
    <col min="5124" max="5124" width="9.28515625" style="2" customWidth="1"/>
    <col min="5125" max="5125" width="0" style="2" hidden="1" customWidth="1"/>
    <col min="5126" max="5126" width="12.140625" style="2" customWidth="1"/>
    <col min="5127" max="5128" width="0" style="2" hidden="1" customWidth="1"/>
    <col min="5129" max="5129" width="12.140625" style="2" customWidth="1"/>
    <col min="5130" max="5130" width="0" style="2" hidden="1" customWidth="1"/>
    <col min="5131" max="5131" width="12.140625" style="2" customWidth="1"/>
    <col min="5132" max="5133" width="0" style="2" hidden="1" customWidth="1"/>
    <col min="5134" max="5134" width="0.140625" style="2" customWidth="1"/>
    <col min="5135" max="5135" width="12.140625" style="2" customWidth="1"/>
    <col min="5136" max="5136" width="0" style="2" hidden="1" customWidth="1"/>
    <col min="5137" max="5137" width="12.140625" style="2" customWidth="1"/>
    <col min="5138" max="5375" width="9.140625" style="2"/>
    <col min="5376" max="5376" width="6.42578125" style="2" customWidth="1"/>
    <col min="5377" max="5377" width="48.42578125" style="2" customWidth="1"/>
    <col min="5378" max="5379" width="0" style="2" hidden="1" customWidth="1"/>
    <col min="5380" max="5380" width="9.28515625" style="2" customWidth="1"/>
    <col min="5381" max="5381" width="0" style="2" hidden="1" customWidth="1"/>
    <col min="5382" max="5382" width="12.140625" style="2" customWidth="1"/>
    <col min="5383" max="5384" width="0" style="2" hidden="1" customWidth="1"/>
    <col min="5385" max="5385" width="12.140625" style="2" customWidth="1"/>
    <col min="5386" max="5386" width="0" style="2" hidden="1" customWidth="1"/>
    <col min="5387" max="5387" width="12.140625" style="2" customWidth="1"/>
    <col min="5388" max="5389" width="0" style="2" hidden="1" customWidth="1"/>
    <col min="5390" max="5390" width="0.140625" style="2" customWidth="1"/>
    <col min="5391" max="5391" width="12.140625" style="2" customWidth="1"/>
    <col min="5392" max="5392" width="0" style="2" hidden="1" customWidth="1"/>
    <col min="5393" max="5393" width="12.140625" style="2" customWidth="1"/>
    <col min="5394" max="5631" width="9.140625" style="2"/>
    <col min="5632" max="5632" width="6.42578125" style="2" customWidth="1"/>
    <col min="5633" max="5633" width="48.42578125" style="2" customWidth="1"/>
    <col min="5634" max="5635" width="0" style="2" hidden="1" customWidth="1"/>
    <col min="5636" max="5636" width="9.28515625" style="2" customWidth="1"/>
    <col min="5637" max="5637" width="0" style="2" hidden="1" customWidth="1"/>
    <col min="5638" max="5638" width="12.140625" style="2" customWidth="1"/>
    <col min="5639" max="5640" width="0" style="2" hidden="1" customWidth="1"/>
    <col min="5641" max="5641" width="12.140625" style="2" customWidth="1"/>
    <col min="5642" max="5642" width="0" style="2" hidden="1" customWidth="1"/>
    <col min="5643" max="5643" width="12.140625" style="2" customWidth="1"/>
    <col min="5644" max="5645" width="0" style="2" hidden="1" customWidth="1"/>
    <col min="5646" max="5646" width="0.140625" style="2" customWidth="1"/>
    <col min="5647" max="5647" width="12.140625" style="2" customWidth="1"/>
    <col min="5648" max="5648" width="0" style="2" hidden="1" customWidth="1"/>
    <col min="5649" max="5649" width="12.140625" style="2" customWidth="1"/>
    <col min="5650" max="5887" width="9.140625" style="2"/>
    <col min="5888" max="5888" width="6.42578125" style="2" customWidth="1"/>
    <col min="5889" max="5889" width="48.42578125" style="2" customWidth="1"/>
    <col min="5890" max="5891" width="0" style="2" hidden="1" customWidth="1"/>
    <col min="5892" max="5892" width="9.28515625" style="2" customWidth="1"/>
    <col min="5893" max="5893" width="0" style="2" hidden="1" customWidth="1"/>
    <col min="5894" max="5894" width="12.140625" style="2" customWidth="1"/>
    <col min="5895" max="5896" width="0" style="2" hidden="1" customWidth="1"/>
    <col min="5897" max="5897" width="12.140625" style="2" customWidth="1"/>
    <col min="5898" max="5898" width="0" style="2" hidden="1" customWidth="1"/>
    <col min="5899" max="5899" width="12.140625" style="2" customWidth="1"/>
    <col min="5900" max="5901" width="0" style="2" hidden="1" customWidth="1"/>
    <col min="5902" max="5902" width="0.140625" style="2" customWidth="1"/>
    <col min="5903" max="5903" width="12.140625" style="2" customWidth="1"/>
    <col min="5904" max="5904" width="0" style="2" hidden="1" customWidth="1"/>
    <col min="5905" max="5905" width="12.140625" style="2" customWidth="1"/>
    <col min="5906" max="6143" width="9.140625" style="2"/>
    <col min="6144" max="6144" width="6.42578125" style="2" customWidth="1"/>
    <col min="6145" max="6145" width="48.42578125" style="2" customWidth="1"/>
    <col min="6146" max="6147" width="0" style="2" hidden="1" customWidth="1"/>
    <col min="6148" max="6148" width="9.28515625" style="2" customWidth="1"/>
    <col min="6149" max="6149" width="0" style="2" hidden="1" customWidth="1"/>
    <col min="6150" max="6150" width="12.140625" style="2" customWidth="1"/>
    <col min="6151" max="6152" width="0" style="2" hidden="1" customWidth="1"/>
    <col min="6153" max="6153" width="12.140625" style="2" customWidth="1"/>
    <col min="6154" max="6154" width="0" style="2" hidden="1" customWidth="1"/>
    <col min="6155" max="6155" width="12.140625" style="2" customWidth="1"/>
    <col min="6156" max="6157" width="0" style="2" hidden="1" customWidth="1"/>
    <col min="6158" max="6158" width="0.140625" style="2" customWidth="1"/>
    <col min="6159" max="6159" width="12.140625" style="2" customWidth="1"/>
    <col min="6160" max="6160" width="0" style="2" hidden="1" customWidth="1"/>
    <col min="6161" max="6161" width="12.140625" style="2" customWidth="1"/>
    <col min="6162" max="6399" width="9.140625" style="2"/>
    <col min="6400" max="6400" width="6.42578125" style="2" customWidth="1"/>
    <col min="6401" max="6401" width="48.42578125" style="2" customWidth="1"/>
    <col min="6402" max="6403" width="0" style="2" hidden="1" customWidth="1"/>
    <col min="6404" max="6404" width="9.28515625" style="2" customWidth="1"/>
    <col min="6405" max="6405" width="0" style="2" hidden="1" customWidth="1"/>
    <col min="6406" max="6406" width="12.140625" style="2" customWidth="1"/>
    <col min="6407" max="6408" width="0" style="2" hidden="1" customWidth="1"/>
    <col min="6409" max="6409" width="12.140625" style="2" customWidth="1"/>
    <col min="6410" max="6410" width="0" style="2" hidden="1" customWidth="1"/>
    <col min="6411" max="6411" width="12.140625" style="2" customWidth="1"/>
    <col min="6412" max="6413" width="0" style="2" hidden="1" customWidth="1"/>
    <col min="6414" max="6414" width="0.140625" style="2" customWidth="1"/>
    <col min="6415" max="6415" width="12.140625" style="2" customWidth="1"/>
    <col min="6416" max="6416" width="0" style="2" hidden="1" customWidth="1"/>
    <col min="6417" max="6417" width="12.140625" style="2" customWidth="1"/>
    <col min="6418" max="6655" width="9.140625" style="2"/>
    <col min="6656" max="6656" width="6.42578125" style="2" customWidth="1"/>
    <col min="6657" max="6657" width="48.42578125" style="2" customWidth="1"/>
    <col min="6658" max="6659" width="0" style="2" hidden="1" customWidth="1"/>
    <col min="6660" max="6660" width="9.28515625" style="2" customWidth="1"/>
    <col min="6661" max="6661" width="0" style="2" hidden="1" customWidth="1"/>
    <col min="6662" max="6662" width="12.140625" style="2" customWidth="1"/>
    <col min="6663" max="6664" width="0" style="2" hidden="1" customWidth="1"/>
    <col min="6665" max="6665" width="12.140625" style="2" customWidth="1"/>
    <col min="6666" max="6666" width="0" style="2" hidden="1" customWidth="1"/>
    <col min="6667" max="6667" width="12.140625" style="2" customWidth="1"/>
    <col min="6668" max="6669" width="0" style="2" hidden="1" customWidth="1"/>
    <col min="6670" max="6670" width="0.140625" style="2" customWidth="1"/>
    <col min="6671" max="6671" width="12.140625" style="2" customWidth="1"/>
    <col min="6672" max="6672" width="0" style="2" hidden="1" customWidth="1"/>
    <col min="6673" max="6673" width="12.140625" style="2" customWidth="1"/>
    <col min="6674" max="6911" width="9.140625" style="2"/>
    <col min="6912" max="6912" width="6.42578125" style="2" customWidth="1"/>
    <col min="6913" max="6913" width="48.42578125" style="2" customWidth="1"/>
    <col min="6914" max="6915" width="0" style="2" hidden="1" customWidth="1"/>
    <col min="6916" max="6916" width="9.28515625" style="2" customWidth="1"/>
    <col min="6917" max="6917" width="0" style="2" hidden="1" customWidth="1"/>
    <col min="6918" max="6918" width="12.140625" style="2" customWidth="1"/>
    <col min="6919" max="6920" width="0" style="2" hidden="1" customWidth="1"/>
    <col min="6921" max="6921" width="12.140625" style="2" customWidth="1"/>
    <col min="6922" max="6922" width="0" style="2" hidden="1" customWidth="1"/>
    <col min="6923" max="6923" width="12.140625" style="2" customWidth="1"/>
    <col min="6924" max="6925" width="0" style="2" hidden="1" customWidth="1"/>
    <col min="6926" max="6926" width="0.140625" style="2" customWidth="1"/>
    <col min="6927" max="6927" width="12.140625" style="2" customWidth="1"/>
    <col min="6928" max="6928" width="0" style="2" hidden="1" customWidth="1"/>
    <col min="6929" max="6929" width="12.140625" style="2" customWidth="1"/>
    <col min="6930" max="7167" width="9.140625" style="2"/>
    <col min="7168" max="7168" width="6.42578125" style="2" customWidth="1"/>
    <col min="7169" max="7169" width="48.42578125" style="2" customWidth="1"/>
    <col min="7170" max="7171" width="0" style="2" hidden="1" customWidth="1"/>
    <col min="7172" max="7172" width="9.28515625" style="2" customWidth="1"/>
    <col min="7173" max="7173" width="0" style="2" hidden="1" customWidth="1"/>
    <col min="7174" max="7174" width="12.140625" style="2" customWidth="1"/>
    <col min="7175" max="7176" width="0" style="2" hidden="1" customWidth="1"/>
    <col min="7177" max="7177" width="12.140625" style="2" customWidth="1"/>
    <col min="7178" max="7178" width="0" style="2" hidden="1" customWidth="1"/>
    <col min="7179" max="7179" width="12.140625" style="2" customWidth="1"/>
    <col min="7180" max="7181" width="0" style="2" hidden="1" customWidth="1"/>
    <col min="7182" max="7182" width="0.140625" style="2" customWidth="1"/>
    <col min="7183" max="7183" width="12.140625" style="2" customWidth="1"/>
    <col min="7184" max="7184" width="0" style="2" hidden="1" customWidth="1"/>
    <col min="7185" max="7185" width="12.140625" style="2" customWidth="1"/>
    <col min="7186" max="7423" width="9.140625" style="2"/>
    <col min="7424" max="7424" width="6.42578125" style="2" customWidth="1"/>
    <col min="7425" max="7425" width="48.42578125" style="2" customWidth="1"/>
    <col min="7426" max="7427" width="0" style="2" hidden="1" customWidth="1"/>
    <col min="7428" max="7428" width="9.28515625" style="2" customWidth="1"/>
    <col min="7429" max="7429" width="0" style="2" hidden="1" customWidth="1"/>
    <col min="7430" max="7430" width="12.140625" style="2" customWidth="1"/>
    <col min="7431" max="7432" width="0" style="2" hidden="1" customWidth="1"/>
    <col min="7433" max="7433" width="12.140625" style="2" customWidth="1"/>
    <col min="7434" max="7434" width="0" style="2" hidden="1" customWidth="1"/>
    <col min="7435" max="7435" width="12.140625" style="2" customWidth="1"/>
    <col min="7436" max="7437" width="0" style="2" hidden="1" customWidth="1"/>
    <col min="7438" max="7438" width="0.140625" style="2" customWidth="1"/>
    <col min="7439" max="7439" width="12.140625" style="2" customWidth="1"/>
    <col min="7440" max="7440" width="0" style="2" hidden="1" customWidth="1"/>
    <col min="7441" max="7441" width="12.140625" style="2" customWidth="1"/>
    <col min="7442" max="7679" width="9.140625" style="2"/>
    <col min="7680" max="7680" width="6.42578125" style="2" customWidth="1"/>
    <col min="7681" max="7681" width="48.42578125" style="2" customWidth="1"/>
    <col min="7682" max="7683" width="0" style="2" hidden="1" customWidth="1"/>
    <col min="7684" max="7684" width="9.28515625" style="2" customWidth="1"/>
    <col min="7685" max="7685" width="0" style="2" hidden="1" customWidth="1"/>
    <col min="7686" max="7686" width="12.140625" style="2" customWidth="1"/>
    <col min="7687" max="7688" width="0" style="2" hidden="1" customWidth="1"/>
    <col min="7689" max="7689" width="12.140625" style="2" customWidth="1"/>
    <col min="7690" max="7690" width="0" style="2" hidden="1" customWidth="1"/>
    <col min="7691" max="7691" width="12.140625" style="2" customWidth="1"/>
    <col min="7692" max="7693" width="0" style="2" hidden="1" customWidth="1"/>
    <col min="7694" max="7694" width="0.140625" style="2" customWidth="1"/>
    <col min="7695" max="7695" width="12.140625" style="2" customWidth="1"/>
    <col min="7696" max="7696" width="0" style="2" hidden="1" customWidth="1"/>
    <col min="7697" max="7697" width="12.140625" style="2" customWidth="1"/>
    <col min="7698" max="7935" width="9.140625" style="2"/>
    <col min="7936" max="7936" width="6.42578125" style="2" customWidth="1"/>
    <col min="7937" max="7937" width="48.42578125" style="2" customWidth="1"/>
    <col min="7938" max="7939" width="0" style="2" hidden="1" customWidth="1"/>
    <col min="7940" max="7940" width="9.28515625" style="2" customWidth="1"/>
    <col min="7941" max="7941" width="0" style="2" hidden="1" customWidth="1"/>
    <col min="7942" max="7942" width="12.140625" style="2" customWidth="1"/>
    <col min="7943" max="7944" width="0" style="2" hidden="1" customWidth="1"/>
    <col min="7945" max="7945" width="12.140625" style="2" customWidth="1"/>
    <col min="7946" max="7946" width="0" style="2" hidden="1" customWidth="1"/>
    <col min="7947" max="7947" width="12.140625" style="2" customWidth="1"/>
    <col min="7948" max="7949" width="0" style="2" hidden="1" customWidth="1"/>
    <col min="7950" max="7950" width="0.140625" style="2" customWidth="1"/>
    <col min="7951" max="7951" width="12.140625" style="2" customWidth="1"/>
    <col min="7952" max="7952" width="0" style="2" hidden="1" customWidth="1"/>
    <col min="7953" max="7953" width="12.140625" style="2" customWidth="1"/>
    <col min="7954" max="8191" width="9.140625" style="2"/>
    <col min="8192" max="8192" width="6.42578125" style="2" customWidth="1"/>
    <col min="8193" max="8193" width="48.42578125" style="2" customWidth="1"/>
    <col min="8194" max="8195" width="0" style="2" hidden="1" customWidth="1"/>
    <col min="8196" max="8196" width="9.28515625" style="2" customWidth="1"/>
    <col min="8197" max="8197" width="0" style="2" hidden="1" customWidth="1"/>
    <col min="8198" max="8198" width="12.140625" style="2" customWidth="1"/>
    <col min="8199" max="8200" width="0" style="2" hidden="1" customWidth="1"/>
    <col min="8201" max="8201" width="12.140625" style="2" customWidth="1"/>
    <col min="8202" max="8202" width="0" style="2" hidden="1" customWidth="1"/>
    <col min="8203" max="8203" width="12.140625" style="2" customWidth="1"/>
    <col min="8204" max="8205" width="0" style="2" hidden="1" customWidth="1"/>
    <col min="8206" max="8206" width="0.140625" style="2" customWidth="1"/>
    <col min="8207" max="8207" width="12.140625" style="2" customWidth="1"/>
    <col min="8208" max="8208" width="0" style="2" hidden="1" customWidth="1"/>
    <col min="8209" max="8209" width="12.140625" style="2" customWidth="1"/>
    <col min="8210" max="8447" width="9.140625" style="2"/>
    <col min="8448" max="8448" width="6.42578125" style="2" customWidth="1"/>
    <col min="8449" max="8449" width="48.42578125" style="2" customWidth="1"/>
    <col min="8450" max="8451" width="0" style="2" hidden="1" customWidth="1"/>
    <col min="8452" max="8452" width="9.28515625" style="2" customWidth="1"/>
    <col min="8453" max="8453" width="0" style="2" hidden="1" customWidth="1"/>
    <col min="8454" max="8454" width="12.140625" style="2" customWidth="1"/>
    <col min="8455" max="8456" width="0" style="2" hidden="1" customWidth="1"/>
    <col min="8457" max="8457" width="12.140625" style="2" customWidth="1"/>
    <col min="8458" max="8458" width="0" style="2" hidden="1" customWidth="1"/>
    <col min="8459" max="8459" width="12.140625" style="2" customWidth="1"/>
    <col min="8460" max="8461" width="0" style="2" hidden="1" customWidth="1"/>
    <col min="8462" max="8462" width="0.140625" style="2" customWidth="1"/>
    <col min="8463" max="8463" width="12.140625" style="2" customWidth="1"/>
    <col min="8464" max="8464" width="0" style="2" hidden="1" customWidth="1"/>
    <col min="8465" max="8465" width="12.140625" style="2" customWidth="1"/>
    <col min="8466" max="8703" width="9.140625" style="2"/>
    <col min="8704" max="8704" width="6.42578125" style="2" customWidth="1"/>
    <col min="8705" max="8705" width="48.42578125" style="2" customWidth="1"/>
    <col min="8706" max="8707" width="0" style="2" hidden="1" customWidth="1"/>
    <col min="8708" max="8708" width="9.28515625" style="2" customWidth="1"/>
    <col min="8709" max="8709" width="0" style="2" hidden="1" customWidth="1"/>
    <col min="8710" max="8710" width="12.140625" style="2" customWidth="1"/>
    <col min="8711" max="8712" width="0" style="2" hidden="1" customWidth="1"/>
    <col min="8713" max="8713" width="12.140625" style="2" customWidth="1"/>
    <col min="8714" max="8714" width="0" style="2" hidden="1" customWidth="1"/>
    <col min="8715" max="8715" width="12.140625" style="2" customWidth="1"/>
    <col min="8716" max="8717" width="0" style="2" hidden="1" customWidth="1"/>
    <col min="8718" max="8718" width="0.140625" style="2" customWidth="1"/>
    <col min="8719" max="8719" width="12.140625" style="2" customWidth="1"/>
    <col min="8720" max="8720" width="0" style="2" hidden="1" customWidth="1"/>
    <col min="8721" max="8721" width="12.140625" style="2" customWidth="1"/>
    <col min="8722" max="8959" width="9.140625" style="2"/>
    <col min="8960" max="8960" width="6.42578125" style="2" customWidth="1"/>
    <col min="8961" max="8961" width="48.42578125" style="2" customWidth="1"/>
    <col min="8962" max="8963" width="0" style="2" hidden="1" customWidth="1"/>
    <col min="8964" max="8964" width="9.28515625" style="2" customWidth="1"/>
    <col min="8965" max="8965" width="0" style="2" hidden="1" customWidth="1"/>
    <col min="8966" max="8966" width="12.140625" style="2" customWidth="1"/>
    <col min="8967" max="8968" width="0" style="2" hidden="1" customWidth="1"/>
    <col min="8969" max="8969" width="12.140625" style="2" customWidth="1"/>
    <col min="8970" max="8970" width="0" style="2" hidden="1" customWidth="1"/>
    <col min="8971" max="8971" width="12.140625" style="2" customWidth="1"/>
    <col min="8972" max="8973" width="0" style="2" hidden="1" customWidth="1"/>
    <col min="8974" max="8974" width="0.140625" style="2" customWidth="1"/>
    <col min="8975" max="8975" width="12.140625" style="2" customWidth="1"/>
    <col min="8976" max="8976" width="0" style="2" hidden="1" customWidth="1"/>
    <col min="8977" max="8977" width="12.140625" style="2" customWidth="1"/>
    <col min="8978" max="9215" width="9.140625" style="2"/>
    <col min="9216" max="9216" width="6.42578125" style="2" customWidth="1"/>
    <col min="9217" max="9217" width="48.42578125" style="2" customWidth="1"/>
    <col min="9218" max="9219" width="0" style="2" hidden="1" customWidth="1"/>
    <col min="9220" max="9220" width="9.28515625" style="2" customWidth="1"/>
    <col min="9221" max="9221" width="0" style="2" hidden="1" customWidth="1"/>
    <col min="9222" max="9222" width="12.140625" style="2" customWidth="1"/>
    <col min="9223" max="9224" width="0" style="2" hidden="1" customWidth="1"/>
    <col min="9225" max="9225" width="12.140625" style="2" customWidth="1"/>
    <col min="9226" max="9226" width="0" style="2" hidden="1" customWidth="1"/>
    <col min="9227" max="9227" width="12.140625" style="2" customWidth="1"/>
    <col min="9228" max="9229" width="0" style="2" hidden="1" customWidth="1"/>
    <col min="9230" max="9230" width="0.140625" style="2" customWidth="1"/>
    <col min="9231" max="9231" width="12.140625" style="2" customWidth="1"/>
    <col min="9232" max="9232" width="0" style="2" hidden="1" customWidth="1"/>
    <col min="9233" max="9233" width="12.140625" style="2" customWidth="1"/>
    <col min="9234" max="9471" width="9.140625" style="2"/>
    <col min="9472" max="9472" width="6.42578125" style="2" customWidth="1"/>
    <col min="9473" max="9473" width="48.42578125" style="2" customWidth="1"/>
    <col min="9474" max="9475" width="0" style="2" hidden="1" customWidth="1"/>
    <col min="9476" max="9476" width="9.28515625" style="2" customWidth="1"/>
    <col min="9477" max="9477" width="0" style="2" hidden="1" customWidth="1"/>
    <col min="9478" max="9478" width="12.140625" style="2" customWidth="1"/>
    <col min="9479" max="9480" width="0" style="2" hidden="1" customWidth="1"/>
    <col min="9481" max="9481" width="12.140625" style="2" customWidth="1"/>
    <col min="9482" max="9482" width="0" style="2" hidden="1" customWidth="1"/>
    <col min="9483" max="9483" width="12.140625" style="2" customWidth="1"/>
    <col min="9484" max="9485" width="0" style="2" hidden="1" customWidth="1"/>
    <col min="9486" max="9486" width="0.140625" style="2" customWidth="1"/>
    <col min="9487" max="9487" width="12.140625" style="2" customWidth="1"/>
    <col min="9488" max="9488" width="0" style="2" hidden="1" customWidth="1"/>
    <col min="9489" max="9489" width="12.140625" style="2" customWidth="1"/>
    <col min="9490" max="9727" width="9.140625" style="2"/>
    <col min="9728" max="9728" width="6.42578125" style="2" customWidth="1"/>
    <col min="9729" max="9729" width="48.42578125" style="2" customWidth="1"/>
    <col min="9730" max="9731" width="0" style="2" hidden="1" customWidth="1"/>
    <col min="9732" max="9732" width="9.28515625" style="2" customWidth="1"/>
    <col min="9733" max="9733" width="0" style="2" hidden="1" customWidth="1"/>
    <col min="9734" max="9734" width="12.140625" style="2" customWidth="1"/>
    <col min="9735" max="9736" width="0" style="2" hidden="1" customWidth="1"/>
    <col min="9737" max="9737" width="12.140625" style="2" customWidth="1"/>
    <col min="9738" max="9738" width="0" style="2" hidden="1" customWidth="1"/>
    <col min="9739" max="9739" width="12.140625" style="2" customWidth="1"/>
    <col min="9740" max="9741" width="0" style="2" hidden="1" customWidth="1"/>
    <col min="9742" max="9742" width="0.140625" style="2" customWidth="1"/>
    <col min="9743" max="9743" width="12.140625" style="2" customWidth="1"/>
    <col min="9744" max="9744" width="0" style="2" hidden="1" customWidth="1"/>
    <col min="9745" max="9745" width="12.140625" style="2" customWidth="1"/>
    <col min="9746" max="9983" width="9.140625" style="2"/>
    <col min="9984" max="9984" width="6.42578125" style="2" customWidth="1"/>
    <col min="9985" max="9985" width="48.42578125" style="2" customWidth="1"/>
    <col min="9986" max="9987" width="0" style="2" hidden="1" customWidth="1"/>
    <col min="9988" max="9988" width="9.28515625" style="2" customWidth="1"/>
    <col min="9989" max="9989" width="0" style="2" hidden="1" customWidth="1"/>
    <col min="9990" max="9990" width="12.140625" style="2" customWidth="1"/>
    <col min="9991" max="9992" width="0" style="2" hidden="1" customWidth="1"/>
    <col min="9993" max="9993" width="12.140625" style="2" customWidth="1"/>
    <col min="9994" max="9994" width="0" style="2" hidden="1" customWidth="1"/>
    <col min="9995" max="9995" width="12.140625" style="2" customWidth="1"/>
    <col min="9996" max="9997" width="0" style="2" hidden="1" customWidth="1"/>
    <col min="9998" max="9998" width="0.140625" style="2" customWidth="1"/>
    <col min="9999" max="9999" width="12.140625" style="2" customWidth="1"/>
    <col min="10000" max="10000" width="0" style="2" hidden="1" customWidth="1"/>
    <col min="10001" max="10001" width="12.140625" style="2" customWidth="1"/>
    <col min="10002" max="10239" width="9.140625" style="2"/>
    <col min="10240" max="10240" width="6.42578125" style="2" customWidth="1"/>
    <col min="10241" max="10241" width="48.42578125" style="2" customWidth="1"/>
    <col min="10242" max="10243" width="0" style="2" hidden="1" customWidth="1"/>
    <col min="10244" max="10244" width="9.28515625" style="2" customWidth="1"/>
    <col min="10245" max="10245" width="0" style="2" hidden="1" customWidth="1"/>
    <col min="10246" max="10246" width="12.140625" style="2" customWidth="1"/>
    <col min="10247" max="10248" width="0" style="2" hidden="1" customWidth="1"/>
    <col min="10249" max="10249" width="12.140625" style="2" customWidth="1"/>
    <col min="10250" max="10250" width="0" style="2" hidden="1" customWidth="1"/>
    <col min="10251" max="10251" width="12.140625" style="2" customWidth="1"/>
    <col min="10252" max="10253" width="0" style="2" hidden="1" customWidth="1"/>
    <col min="10254" max="10254" width="0.140625" style="2" customWidth="1"/>
    <col min="10255" max="10255" width="12.140625" style="2" customWidth="1"/>
    <col min="10256" max="10256" width="0" style="2" hidden="1" customWidth="1"/>
    <col min="10257" max="10257" width="12.140625" style="2" customWidth="1"/>
    <col min="10258" max="10495" width="9.140625" style="2"/>
    <col min="10496" max="10496" width="6.42578125" style="2" customWidth="1"/>
    <col min="10497" max="10497" width="48.42578125" style="2" customWidth="1"/>
    <col min="10498" max="10499" width="0" style="2" hidden="1" customWidth="1"/>
    <col min="10500" max="10500" width="9.28515625" style="2" customWidth="1"/>
    <col min="10501" max="10501" width="0" style="2" hidden="1" customWidth="1"/>
    <col min="10502" max="10502" width="12.140625" style="2" customWidth="1"/>
    <col min="10503" max="10504" width="0" style="2" hidden="1" customWidth="1"/>
    <col min="10505" max="10505" width="12.140625" style="2" customWidth="1"/>
    <col min="10506" max="10506" width="0" style="2" hidden="1" customWidth="1"/>
    <col min="10507" max="10507" width="12.140625" style="2" customWidth="1"/>
    <col min="10508" max="10509" width="0" style="2" hidden="1" customWidth="1"/>
    <col min="10510" max="10510" width="0.140625" style="2" customWidth="1"/>
    <col min="10511" max="10511" width="12.140625" style="2" customWidth="1"/>
    <col min="10512" max="10512" width="0" style="2" hidden="1" customWidth="1"/>
    <col min="10513" max="10513" width="12.140625" style="2" customWidth="1"/>
    <col min="10514" max="10751" width="9.140625" style="2"/>
    <col min="10752" max="10752" width="6.42578125" style="2" customWidth="1"/>
    <col min="10753" max="10753" width="48.42578125" style="2" customWidth="1"/>
    <col min="10754" max="10755" width="0" style="2" hidden="1" customWidth="1"/>
    <col min="10756" max="10756" width="9.28515625" style="2" customWidth="1"/>
    <col min="10757" max="10757" width="0" style="2" hidden="1" customWidth="1"/>
    <col min="10758" max="10758" width="12.140625" style="2" customWidth="1"/>
    <col min="10759" max="10760" width="0" style="2" hidden="1" customWidth="1"/>
    <col min="10761" max="10761" width="12.140625" style="2" customWidth="1"/>
    <col min="10762" max="10762" width="0" style="2" hidden="1" customWidth="1"/>
    <col min="10763" max="10763" width="12.140625" style="2" customWidth="1"/>
    <col min="10764" max="10765" width="0" style="2" hidden="1" customWidth="1"/>
    <col min="10766" max="10766" width="0.140625" style="2" customWidth="1"/>
    <col min="10767" max="10767" width="12.140625" style="2" customWidth="1"/>
    <col min="10768" max="10768" width="0" style="2" hidden="1" customWidth="1"/>
    <col min="10769" max="10769" width="12.140625" style="2" customWidth="1"/>
    <col min="10770" max="11007" width="9.140625" style="2"/>
    <col min="11008" max="11008" width="6.42578125" style="2" customWidth="1"/>
    <col min="11009" max="11009" width="48.42578125" style="2" customWidth="1"/>
    <col min="11010" max="11011" width="0" style="2" hidden="1" customWidth="1"/>
    <col min="11012" max="11012" width="9.28515625" style="2" customWidth="1"/>
    <col min="11013" max="11013" width="0" style="2" hidden="1" customWidth="1"/>
    <col min="11014" max="11014" width="12.140625" style="2" customWidth="1"/>
    <col min="11015" max="11016" width="0" style="2" hidden="1" customWidth="1"/>
    <col min="11017" max="11017" width="12.140625" style="2" customWidth="1"/>
    <col min="11018" max="11018" width="0" style="2" hidden="1" customWidth="1"/>
    <col min="11019" max="11019" width="12.140625" style="2" customWidth="1"/>
    <col min="11020" max="11021" width="0" style="2" hidden="1" customWidth="1"/>
    <col min="11022" max="11022" width="0.140625" style="2" customWidth="1"/>
    <col min="11023" max="11023" width="12.140625" style="2" customWidth="1"/>
    <col min="11024" max="11024" width="0" style="2" hidden="1" customWidth="1"/>
    <col min="11025" max="11025" width="12.140625" style="2" customWidth="1"/>
    <col min="11026" max="11263" width="9.140625" style="2"/>
    <col min="11264" max="11264" width="6.42578125" style="2" customWidth="1"/>
    <col min="11265" max="11265" width="48.42578125" style="2" customWidth="1"/>
    <col min="11266" max="11267" width="0" style="2" hidden="1" customWidth="1"/>
    <col min="11268" max="11268" width="9.28515625" style="2" customWidth="1"/>
    <col min="11269" max="11269" width="0" style="2" hidden="1" customWidth="1"/>
    <col min="11270" max="11270" width="12.140625" style="2" customWidth="1"/>
    <col min="11271" max="11272" width="0" style="2" hidden="1" customWidth="1"/>
    <col min="11273" max="11273" width="12.140625" style="2" customWidth="1"/>
    <col min="11274" max="11274" width="0" style="2" hidden="1" customWidth="1"/>
    <col min="11275" max="11275" width="12.140625" style="2" customWidth="1"/>
    <col min="11276" max="11277" width="0" style="2" hidden="1" customWidth="1"/>
    <col min="11278" max="11278" width="0.140625" style="2" customWidth="1"/>
    <col min="11279" max="11279" width="12.140625" style="2" customWidth="1"/>
    <col min="11280" max="11280" width="0" style="2" hidden="1" customWidth="1"/>
    <col min="11281" max="11281" width="12.140625" style="2" customWidth="1"/>
    <col min="11282" max="11519" width="9.140625" style="2"/>
    <col min="11520" max="11520" width="6.42578125" style="2" customWidth="1"/>
    <col min="11521" max="11521" width="48.42578125" style="2" customWidth="1"/>
    <col min="11522" max="11523" width="0" style="2" hidden="1" customWidth="1"/>
    <col min="11524" max="11524" width="9.28515625" style="2" customWidth="1"/>
    <col min="11525" max="11525" width="0" style="2" hidden="1" customWidth="1"/>
    <col min="11526" max="11526" width="12.140625" style="2" customWidth="1"/>
    <col min="11527" max="11528" width="0" style="2" hidden="1" customWidth="1"/>
    <col min="11529" max="11529" width="12.140625" style="2" customWidth="1"/>
    <col min="11530" max="11530" width="0" style="2" hidden="1" customWidth="1"/>
    <col min="11531" max="11531" width="12.140625" style="2" customWidth="1"/>
    <col min="11532" max="11533" width="0" style="2" hidden="1" customWidth="1"/>
    <col min="11534" max="11534" width="0.140625" style="2" customWidth="1"/>
    <col min="11535" max="11535" width="12.140625" style="2" customWidth="1"/>
    <col min="11536" max="11536" width="0" style="2" hidden="1" customWidth="1"/>
    <col min="11537" max="11537" width="12.140625" style="2" customWidth="1"/>
    <col min="11538" max="11775" width="9.140625" style="2"/>
    <col min="11776" max="11776" width="6.42578125" style="2" customWidth="1"/>
    <col min="11777" max="11777" width="48.42578125" style="2" customWidth="1"/>
    <col min="11778" max="11779" width="0" style="2" hidden="1" customWidth="1"/>
    <col min="11780" max="11780" width="9.28515625" style="2" customWidth="1"/>
    <col min="11781" max="11781" width="0" style="2" hidden="1" customWidth="1"/>
    <col min="11782" max="11782" width="12.140625" style="2" customWidth="1"/>
    <col min="11783" max="11784" width="0" style="2" hidden="1" customWidth="1"/>
    <col min="11785" max="11785" width="12.140625" style="2" customWidth="1"/>
    <col min="11786" max="11786" width="0" style="2" hidden="1" customWidth="1"/>
    <col min="11787" max="11787" width="12.140625" style="2" customWidth="1"/>
    <col min="11788" max="11789" width="0" style="2" hidden="1" customWidth="1"/>
    <col min="11790" max="11790" width="0.140625" style="2" customWidth="1"/>
    <col min="11791" max="11791" width="12.140625" style="2" customWidth="1"/>
    <col min="11792" max="11792" width="0" style="2" hidden="1" customWidth="1"/>
    <col min="11793" max="11793" width="12.140625" style="2" customWidth="1"/>
    <col min="11794" max="12031" width="9.140625" style="2"/>
    <col min="12032" max="12032" width="6.42578125" style="2" customWidth="1"/>
    <col min="12033" max="12033" width="48.42578125" style="2" customWidth="1"/>
    <col min="12034" max="12035" width="0" style="2" hidden="1" customWidth="1"/>
    <col min="12036" max="12036" width="9.28515625" style="2" customWidth="1"/>
    <col min="12037" max="12037" width="0" style="2" hidden="1" customWidth="1"/>
    <col min="12038" max="12038" width="12.140625" style="2" customWidth="1"/>
    <col min="12039" max="12040" width="0" style="2" hidden="1" customWidth="1"/>
    <col min="12041" max="12041" width="12.140625" style="2" customWidth="1"/>
    <col min="12042" max="12042" width="0" style="2" hidden="1" customWidth="1"/>
    <col min="12043" max="12043" width="12.140625" style="2" customWidth="1"/>
    <col min="12044" max="12045" width="0" style="2" hidden="1" customWidth="1"/>
    <col min="12046" max="12046" width="0.140625" style="2" customWidth="1"/>
    <col min="12047" max="12047" width="12.140625" style="2" customWidth="1"/>
    <col min="12048" max="12048" width="0" style="2" hidden="1" customWidth="1"/>
    <col min="12049" max="12049" width="12.140625" style="2" customWidth="1"/>
    <col min="12050" max="12287" width="9.140625" style="2"/>
    <col min="12288" max="12288" width="6.42578125" style="2" customWidth="1"/>
    <col min="12289" max="12289" width="48.42578125" style="2" customWidth="1"/>
    <col min="12290" max="12291" width="0" style="2" hidden="1" customWidth="1"/>
    <col min="12292" max="12292" width="9.28515625" style="2" customWidth="1"/>
    <col min="12293" max="12293" width="0" style="2" hidden="1" customWidth="1"/>
    <col min="12294" max="12294" width="12.140625" style="2" customWidth="1"/>
    <col min="12295" max="12296" width="0" style="2" hidden="1" customWidth="1"/>
    <col min="12297" max="12297" width="12.140625" style="2" customWidth="1"/>
    <col min="12298" max="12298" width="0" style="2" hidden="1" customWidth="1"/>
    <col min="12299" max="12299" width="12.140625" style="2" customWidth="1"/>
    <col min="12300" max="12301" width="0" style="2" hidden="1" customWidth="1"/>
    <col min="12302" max="12302" width="0.140625" style="2" customWidth="1"/>
    <col min="12303" max="12303" width="12.140625" style="2" customWidth="1"/>
    <col min="12304" max="12304" width="0" style="2" hidden="1" customWidth="1"/>
    <col min="12305" max="12305" width="12.140625" style="2" customWidth="1"/>
    <col min="12306" max="12543" width="9.140625" style="2"/>
    <col min="12544" max="12544" width="6.42578125" style="2" customWidth="1"/>
    <col min="12545" max="12545" width="48.42578125" style="2" customWidth="1"/>
    <col min="12546" max="12547" width="0" style="2" hidden="1" customWidth="1"/>
    <col min="12548" max="12548" width="9.28515625" style="2" customWidth="1"/>
    <col min="12549" max="12549" width="0" style="2" hidden="1" customWidth="1"/>
    <col min="12550" max="12550" width="12.140625" style="2" customWidth="1"/>
    <col min="12551" max="12552" width="0" style="2" hidden="1" customWidth="1"/>
    <col min="12553" max="12553" width="12.140625" style="2" customWidth="1"/>
    <col min="12554" max="12554" width="0" style="2" hidden="1" customWidth="1"/>
    <col min="12555" max="12555" width="12.140625" style="2" customWidth="1"/>
    <col min="12556" max="12557" width="0" style="2" hidden="1" customWidth="1"/>
    <col min="12558" max="12558" width="0.140625" style="2" customWidth="1"/>
    <col min="12559" max="12559" width="12.140625" style="2" customWidth="1"/>
    <col min="12560" max="12560" width="0" style="2" hidden="1" customWidth="1"/>
    <col min="12561" max="12561" width="12.140625" style="2" customWidth="1"/>
    <col min="12562" max="12799" width="9.140625" style="2"/>
    <col min="12800" max="12800" width="6.42578125" style="2" customWidth="1"/>
    <col min="12801" max="12801" width="48.42578125" style="2" customWidth="1"/>
    <col min="12802" max="12803" width="0" style="2" hidden="1" customWidth="1"/>
    <col min="12804" max="12804" width="9.28515625" style="2" customWidth="1"/>
    <col min="12805" max="12805" width="0" style="2" hidden="1" customWidth="1"/>
    <col min="12806" max="12806" width="12.140625" style="2" customWidth="1"/>
    <col min="12807" max="12808" width="0" style="2" hidden="1" customWidth="1"/>
    <col min="12809" max="12809" width="12.140625" style="2" customWidth="1"/>
    <col min="12810" max="12810" width="0" style="2" hidden="1" customWidth="1"/>
    <col min="12811" max="12811" width="12.140625" style="2" customWidth="1"/>
    <col min="12812" max="12813" width="0" style="2" hidden="1" customWidth="1"/>
    <col min="12814" max="12814" width="0.140625" style="2" customWidth="1"/>
    <col min="12815" max="12815" width="12.140625" style="2" customWidth="1"/>
    <col min="12816" max="12816" width="0" style="2" hidden="1" customWidth="1"/>
    <col min="12817" max="12817" width="12.140625" style="2" customWidth="1"/>
    <col min="12818" max="13055" width="9.140625" style="2"/>
    <col min="13056" max="13056" width="6.42578125" style="2" customWidth="1"/>
    <col min="13057" max="13057" width="48.42578125" style="2" customWidth="1"/>
    <col min="13058" max="13059" width="0" style="2" hidden="1" customWidth="1"/>
    <col min="13060" max="13060" width="9.28515625" style="2" customWidth="1"/>
    <col min="13061" max="13061" width="0" style="2" hidden="1" customWidth="1"/>
    <col min="13062" max="13062" width="12.140625" style="2" customWidth="1"/>
    <col min="13063" max="13064" width="0" style="2" hidden="1" customWidth="1"/>
    <col min="13065" max="13065" width="12.140625" style="2" customWidth="1"/>
    <col min="13066" max="13066" width="0" style="2" hidden="1" customWidth="1"/>
    <col min="13067" max="13067" width="12.140625" style="2" customWidth="1"/>
    <col min="13068" max="13069" width="0" style="2" hidden="1" customWidth="1"/>
    <col min="13070" max="13070" width="0.140625" style="2" customWidth="1"/>
    <col min="13071" max="13071" width="12.140625" style="2" customWidth="1"/>
    <col min="13072" max="13072" width="0" style="2" hidden="1" customWidth="1"/>
    <col min="13073" max="13073" width="12.140625" style="2" customWidth="1"/>
    <col min="13074" max="13311" width="9.140625" style="2"/>
    <col min="13312" max="13312" width="6.42578125" style="2" customWidth="1"/>
    <col min="13313" max="13313" width="48.42578125" style="2" customWidth="1"/>
    <col min="13314" max="13315" width="0" style="2" hidden="1" customWidth="1"/>
    <col min="13316" max="13316" width="9.28515625" style="2" customWidth="1"/>
    <col min="13317" max="13317" width="0" style="2" hidden="1" customWidth="1"/>
    <col min="13318" max="13318" width="12.140625" style="2" customWidth="1"/>
    <col min="13319" max="13320" width="0" style="2" hidden="1" customWidth="1"/>
    <col min="13321" max="13321" width="12.140625" style="2" customWidth="1"/>
    <col min="13322" max="13322" width="0" style="2" hidden="1" customWidth="1"/>
    <col min="13323" max="13323" width="12.140625" style="2" customWidth="1"/>
    <col min="13324" max="13325" width="0" style="2" hidden="1" customWidth="1"/>
    <col min="13326" max="13326" width="0.140625" style="2" customWidth="1"/>
    <col min="13327" max="13327" width="12.140625" style="2" customWidth="1"/>
    <col min="13328" max="13328" width="0" style="2" hidden="1" customWidth="1"/>
    <col min="13329" max="13329" width="12.140625" style="2" customWidth="1"/>
    <col min="13330" max="13567" width="9.140625" style="2"/>
    <col min="13568" max="13568" width="6.42578125" style="2" customWidth="1"/>
    <col min="13569" max="13569" width="48.42578125" style="2" customWidth="1"/>
    <col min="13570" max="13571" width="0" style="2" hidden="1" customWidth="1"/>
    <col min="13572" max="13572" width="9.28515625" style="2" customWidth="1"/>
    <col min="13573" max="13573" width="0" style="2" hidden="1" customWidth="1"/>
    <col min="13574" max="13574" width="12.140625" style="2" customWidth="1"/>
    <col min="13575" max="13576" width="0" style="2" hidden="1" customWidth="1"/>
    <col min="13577" max="13577" width="12.140625" style="2" customWidth="1"/>
    <col min="13578" max="13578" width="0" style="2" hidden="1" customWidth="1"/>
    <col min="13579" max="13579" width="12.140625" style="2" customWidth="1"/>
    <col min="13580" max="13581" width="0" style="2" hidden="1" customWidth="1"/>
    <col min="13582" max="13582" width="0.140625" style="2" customWidth="1"/>
    <col min="13583" max="13583" width="12.140625" style="2" customWidth="1"/>
    <col min="13584" max="13584" width="0" style="2" hidden="1" customWidth="1"/>
    <col min="13585" max="13585" width="12.140625" style="2" customWidth="1"/>
    <col min="13586" max="13823" width="9.140625" style="2"/>
    <col min="13824" max="13824" width="6.42578125" style="2" customWidth="1"/>
    <col min="13825" max="13825" width="48.42578125" style="2" customWidth="1"/>
    <col min="13826" max="13827" width="0" style="2" hidden="1" customWidth="1"/>
    <col min="13828" max="13828" width="9.28515625" style="2" customWidth="1"/>
    <col min="13829" max="13829" width="0" style="2" hidden="1" customWidth="1"/>
    <col min="13830" max="13830" width="12.140625" style="2" customWidth="1"/>
    <col min="13831" max="13832" width="0" style="2" hidden="1" customWidth="1"/>
    <col min="13833" max="13833" width="12.140625" style="2" customWidth="1"/>
    <col min="13834" max="13834" width="0" style="2" hidden="1" customWidth="1"/>
    <col min="13835" max="13835" width="12.140625" style="2" customWidth="1"/>
    <col min="13836" max="13837" width="0" style="2" hidden="1" customWidth="1"/>
    <col min="13838" max="13838" width="0.140625" style="2" customWidth="1"/>
    <col min="13839" max="13839" width="12.140625" style="2" customWidth="1"/>
    <col min="13840" max="13840" width="0" style="2" hidden="1" customWidth="1"/>
    <col min="13841" max="13841" width="12.140625" style="2" customWidth="1"/>
    <col min="13842" max="14079" width="9.140625" style="2"/>
    <col min="14080" max="14080" width="6.42578125" style="2" customWidth="1"/>
    <col min="14081" max="14081" width="48.42578125" style="2" customWidth="1"/>
    <col min="14082" max="14083" width="0" style="2" hidden="1" customWidth="1"/>
    <col min="14084" max="14084" width="9.28515625" style="2" customWidth="1"/>
    <col min="14085" max="14085" width="0" style="2" hidden="1" customWidth="1"/>
    <col min="14086" max="14086" width="12.140625" style="2" customWidth="1"/>
    <col min="14087" max="14088" width="0" style="2" hidden="1" customWidth="1"/>
    <col min="14089" max="14089" width="12.140625" style="2" customWidth="1"/>
    <col min="14090" max="14090" width="0" style="2" hidden="1" customWidth="1"/>
    <col min="14091" max="14091" width="12.140625" style="2" customWidth="1"/>
    <col min="14092" max="14093" width="0" style="2" hidden="1" customWidth="1"/>
    <col min="14094" max="14094" width="0.140625" style="2" customWidth="1"/>
    <col min="14095" max="14095" width="12.140625" style="2" customWidth="1"/>
    <col min="14096" max="14096" width="0" style="2" hidden="1" customWidth="1"/>
    <col min="14097" max="14097" width="12.140625" style="2" customWidth="1"/>
    <col min="14098" max="14335" width="9.140625" style="2"/>
    <col min="14336" max="14336" width="6.42578125" style="2" customWidth="1"/>
    <col min="14337" max="14337" width="48.42578125" style="2" customWidth="1"/>
    <col min="14338" max="14339" width="0" style="2" hidden="1" customWidth="1"/>
    <col min="14340" max="14340" width="9.28515625" style="2" customWidth="1"/>
    <col min="14341" max="14341" width="0" style="2" hidden="1" customWidth="1"/>
    <col min="14342" max="14342" width="12.140625" style="2" customWidth="1"/>
    <col min="14343" max="14344" width="0" style="2" hidden="1" customWidth="1"/>
    <col min="14345" max="14345" width="12.140625" style="2" customWidth="1"/>
    <col min="14346" max="14346" width="0" style="2" hidden="1" customWidth="1"/>
    <col min="14347" max="14347" width="12.140625" style="2" customWidth="1"/>
    <col min="14348" max="14349" width="0" style="2" hidden="1" customWidth="1"/>
    <col min="14350" max="14350" width="0.140625" style="2" customWidth="1"/>
    <col min="14351" max="14351" width="12.140625" style="2" customWidth="1"/>
    <col min="14352" max="14352" width="0" style="2" hidden="1" customWidth="1"/>
    <col min="14353" max="14353" width="12.140625" style="2" customWidth="1"/>
    <col min="14354" max="14591" width="9.140625" style="2"/>
    <col min="14592" max="14592" width="6.42578125" style="2" customWidth="1"/>
    <col min="14593" max="14593" width="48.42578125" style="2" customWidth="1"/>
    <col min="14594" max="14595" width="0" style="2" hidden="1" customWidth="1"/>
    <col min="14596" max="14596" width="9.28515625" style="2" customWidth="1"/>
    <col min="14597" max="14597" width="0" style="2" hidden="1" customWidth="1"/>
    <col min="14598" max="14598" width="12.140625" style="2" customWidth="1"/>
    <col min="14599" max="14600" width="0" style="2" hidden="1" customWidth="1"/>
    <col min="14601" max="14601" width="12.140625" style="2" customWidth="1"/>
    <col min="14602" max="14602" width="0" style="2" hidden="1" customWidth="1"/>
    <col min="14603" max="14603" width="12.140625" style="2" customWidth="1"/>
    <col min="14604" max="14605" width="0" style="2" hidden="1" customWidth="1"/>
    <col min="14606" max="14606" width="0.140625" style="2" customWidth="1"/>
    <col min="14607" max="14607" width="12.140625" style="2" customWidth="1"/>
    <col min="14608" max="14608" width="0" style="2" hidden="1" customWidth="1"/>
    <col min="14609" max="14609" width="12.140625" style="2" customWidth="1"/>
    <col min="14610" max="14847" width="9.140625" style="2"/>
    <col min="14848" max="14848" width="6.42578125" style="2" customWidth="1"/>
    <col min="14849" max="14849" width="48.42578125" style="2" customWidth="1"/>
    <col min="14850" max="14851" width="0" style="2" hidden="1" customWidth="1"/>
    <col min="14852" max="14852" width="9.28515625" style="2" customWidth="1"/>
    <col min="14853" max="14853" width="0" style="2" hidden="1" customWidth="1"/>
    <col min="14854" max="14854" width="12.140625" style="2" customWidth="1"/>
    <col min="14855" max="14856" width="0" style="2" hidden="1" customWidth="1"/>
    <col min="14857" max="14857" width="12.140625" style="2" customWidth="1"/>
    <col min="14858" max="14858" width="0" style="2" hidden="1" customWidth="1"/>
    <col min="14859" max="14859" width="12.140625" style="2" customWidth="1"/>
    <col min="14860" max="14861" width="0" style="2" hidden="1" customWidth="1"/>
    <col min="14862" max="14862" width="0.140625" style="2" customWidth="1"/>
    <col min="14863" max="14863" width="12.140625" style="2" customWidth="1"/>
    <col min="14864" max="14864" width="0" style="2" hidden="1" customWidth="1"/>
    <col min="14865" max="14865" width="12.140625" style="2" customWidth="1"/>
    <col min="14866" max="15103" width="9.140625" style="2"/>
    <col min="15104" max="15104" width="6.42578125" style="2" customWidth="1"/>
    <col min="15105" max="15105" width="48.42578125" style="2" customWidth="1"/>
    <col min="15106" max="15107" width="0" style="2" hidden="1" customWidth="1"/>
    <col min="15108" max="15108" width="9.28515625" style="2" customWidth="1"/>
    <col min="15109" max="15109" width="0" style="2" hidden="1" customWidth="1"/>
    <col min="15110" max="15110" width="12.140625" style="2" customWidth="1"/>
    <col min="15111" max="15112" width="0" style="2" hidden="1" customWidth="1"/>
    <col min="15113" max="15113" width="12.140625" style="2" customWidth="1"/>
    <col min="15114" max="15114" width="0" style="2" hidden="1" customWidth="1"/>
    <col min="15115" max="15115" width="12.140625" style="2" customWidth="1"/>
    <col min="15116" max="15117" width="0" style="2" hidden="1" customWidth="1"/>
    <col min="15118" max="15118" width="0.140625" style="2" customWidth="1"/>
    <col min="15119" max="15119" width="12.140625" style="2" customWidth="1"/>
    <col min="15120" max="15120" width="0" style="2" hidden="1" customWidth="1"/>
    <col min="15121" max="15121" width="12.140625" style="2" customWidth="1"/>
    <col min="15122" max="15359" width="9.140625" style="2"/>
    <col min="15360" max="15360" width="6.42578125" style="2" customWidth="1"/>
    <col min="15361" max="15361" width="48.42578125" style="2" customWidth="1"/>
    <col min="15362" max="15363" width="0" style="2" hidden="1" customWidth="1"/>
    <col min="15364" max="15364" width="9.28515625" style="2" customWidth="1"/>
    <col min="15365" max="15365" width="0" style="2" hidden="1" customWidth="1"/>
    <col min="15366" max="15366" width="12.140625" style="2" customWidth="1"/>
    <col min="15367" max="15368" width="0" style="2" hidden="1" customWidth="1"/>
    <col min="15369" max="15369" width="12.140625" style="2" customWidth="1"/>
    <col min="15370" max="15370" width="0" style="2" hidden="1" customWidth="1"/>
    <col min="15371" max="15371" width="12.140625" style="2" customWidth="1"/>
    <col min="15372" max="15373" width="0" style="2" hidden="1" customWidth="1"/>
    <col min="15374" max="15374" width="0.140625" style="2" customWidth="1"/>
    <col min="15375" max="15375" width="12.140625" style="2" customWidth="1"/>
    <col min="15376" max="15376" width="0" style="2" hidden="1" customWidth="1"/>
    <col min="15377" max="15377" width="12.140625" style="2" customWidth="1"/>
    <col min="15378" max="15615" width="9.140625" style="2"/>
    <col min="15616" max="15616" width="6.42578125" style="2" customWidth="1"/>
    <col min="15617" max="15617" width="48.42578125" style="2" customWidth="1"/>
    <col min="15618" max="15619" width="0" style="2" hidden="1" customWidth="1"/>
    <col min="15620" max="15620" width="9.28515625" style="2" customWidth="1"/>
    <col min="15621" max="15621" width="0" style="2" hidden="1" customWidth="1"/>
    <col min="15622" max="15622" width="12.140625" style="2" customWidth="1"/>
    <col min="15623" max="15624" width="0" style="2" hidden="1" customWidth="1"/>
    <col min="15625" max="15625" width="12.140625" style="2" customWidth="1"/>
    <col min="15626" max="15626" width="0" style="2" hidden="1" customWidth="1"/>
    <col min="15627" max="15627" width="12.140625" style="2" customWidth="1"/>
    <col min="15628" max="15629" width="0" style="2" hidden="1" customWidth="1"/>
    <col min="15630" max="15630" width="0.140625" style="2" customWidth="1"/>
    <col min="15631" max="15631" width="12.140625" style="2" customWidth="1"/>
    <col min="15632" max="15632" width="0" style="2" hidden="1" customWidth="1"/>
    <col min="15633" max="15633" width="12.140625" style="2" customWidth="1"/>
    <col min="15634" max="15871" width="9.140625" style="2"/>
    <col min="15872" max="15872" width="6.42578125" style="2" customWidth="1"/>
    <col min="15873" max="15873" width="48.42578125" style="2" customWidth="1"/>
    <col min="15874" max="15875" width="0" style="2" hidden="1" customWidth="1"/>
    <col min="15876" max="15876" width="9.28515625" style="2" customWidth="1"/>
    <col min="15877" max="15877" width="0" style="2" hidden="1" customWidth="1"/>
    <col min="15878" max="15878" width="12.140625" style="2" customWidth="1"/>
    <col min="15879" max="15880" width="0" style="2" hidden="1" customWidth="1"/>
    <col min="15881" max="15881" width="12.140625" style="2" customWidth="1"/>
    <col min="15882" max="15882" width="0" style="2" hidden="1" customWidth="1"/>
    <col min="15883" max="15883" width="12.140625" style="2" customWidth="1"/>
    <col min="15884" max="15885" width="0" style="2" hidden="1" customWidth="1"/>
    <col min="15886" max="15886" width="0.140625" style="2" customWidth="1"/>
    <col min="15887" max="15887" width="12.140625" style="2" customWidth="1"/>
    <col min="15888" max="15888" width="0" style="2" hidden="1" customWidth="1"/>
    <col min="15889" max="15889" width="12.140625" style="2" customWidth="1"/>
    <col min="15890" max="16127" width="9.140625" style="2"/>
    <col min="16128" max="16128" width="6.42578125" style="2" customWidth="1"/>
    <col min="16129" max="16129" width="48.42578125" style="2" customWidth="1"/>
    <col min="16130" max="16131" width="0" style="2" hidden="1" customWidth="1"/>
    <col min="16132" max="16132" width="9.28515625" style="2" customWidth="1"/>
    <col min="16133" max="16133" width="0" style="2" hidden="1" customWidth="1"/>
    <col min="16134" max="16134" width="12.140625" style="2" customWidth="1"/>
    <col min="16135" max="16136" width="0" style="2" hidden="1" customWidth="1"/>
    <col min="16137" max="16137" width="12.140625" style="2" customWidth="1"/>
    <col min="16138" max="16138" width="0" style="2" hidden="1" customWidth="1"/>
    <col min="16139" max="16139" width="12.140625" style="2" customWidth="1"/>
    <col min="16140" max="16141" width="0" style="2" hidden="1" customWidth="1"/>
    <col min="16142" max="16142" width="0.140625" style="2" customWidth="1"/>
    <col min="16143" max="16143" width="12.140625" style="2" customWidth="1"/>
    <col min="16144" max="16144" width="0" style="2" hidden="1" customWidth="1"/>
    <col min="16145" max="16145" width="12.140625" style="2" customWidth="1"/>
    <col min="16146" max="16384" width="9.140625" style="2"/>
  </cols>
  <sheetData>
    <row r="1" spans="1:48" ht="15.75" customHeight="1" x14ac:dyDescent="0.25">
      <c r="A1" s="21"/>
      <c r="B1" s="21"/>
      <c r="C1" s="21"/>
      <c r="D1" s="21"/>
      <c r="E1" s="21"/>
      <c r="F1" s="89"/>
      <c r="G1" s="90"/>
      <c r="H1" s="90"/>
      <c r="I1" s="90"/>
      <c r="J1" s="90"/>
      <c r="K1" s="90"/>
      <c r="L1" s="143" t="s">
        <v>114</v>
      </c>
      <c r="M1" s="143"/>
      <c r="N1" s="143"/>
      <c r="O1" s="143"/>
      <c r="P1" s="143"/>
      <c r="Q1" s="143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</row>
    <row r="2" spans="1:48" ht="55.5" customHeight="1" x14ac:dyDescent="0.25">
      <c r="A2" s="21"/>
      <c r="B2" s="21"/>
      <c r="C2" s="21"/>
      <c r="D2" s="21"/>
      <c r="E2" s="21"/>
      <c r="F2" s="80"/>
      <c r="H2" s="91"/>
      <c r="I2" s="91"/>
      <c r="J2" s="91"/>
      <c r="K2" s="91"/>
      <c r="L2" s="142" t="s">
        <v>121</v>
      </c>
      <c r="M2" s="142"/>
      <c r="N2" s="142"/>
      <c r="O2" s="142"/>
      <c r="P2" s="142"/>
      <c r="Q2" s="14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8" ht="3.7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2"/>
      <c r="P3" s="22"/>
      <c r="Q3" s="22"/>
      <c r="R3" s="21"/>
      <c r="S3" s="21"/>
      <c r="T3" s="21"/>
    </row>
    <row r="4" spans="1:48" x14ac:dyDescent="0.25">
      <c r="A4" s="21"/>
      <c r="B4" s="21"/>
      <c r="C4" s="21"/>
      <c r="D4" s="21"/>
      <c r="E4" s="21"/>
      <c r="F4" s="21"/>
      <c r="G4"/>
      <c r="H4" s="21"/>
      <c r="I4" s="21"/>
      <c r="J4" s="21"/>
      <c r="K4" s="21"/>
      <c r="L4" s="21"/>
      <c r="M4" s="21"/>
      <c r="N4" s="22"/>
      <c r="O4" s="22"/>
      <c r="P4" s="22"/>
      <c r="Q4" s="22"/>
      <c r="R4" s="21"/>
      <c r="S4" s="21"/>
      <c r="T4" s="21"/>
    </row>
    <row r="5" spans="1:48" ht="48" customHeight="1" x14ac:dyDescent="0.25">
      <c r="A5" s="106" t="s">
        <v>85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21"/>
      <c r="S5" s="21"/>
      <c r="T5" s="21"/>
    </row>
    <row r="6" spans="1:48" ht="6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48" ht="16.5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116" t="s">
        <v>65</v>
      </c>
      <c r="M7" s="116"/>
      <c r="N7" s="116"/>
      <c r="O7" s="116"/>
      <c r="P7" s="116"/>
      <c r="Q7" s="11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</row>
    <row r="8" spans="1:48" ht="29.25" customHeight="1" x14ac:dyDescent="0.25">
      <c r="A8" s="107" t="s">
        <v>14</v>
      </c>
      <c r="B8" s="107" t="s">
        <v>15</v>
      </c>
      <c r="C8" s="108" t="s">
        <v>16</v>
      </c>
      <c r="D8" s="108" t="s">
        <v>66</v>
      </c>
      <c r="E8" s="148" t="s">
        <v>86</v>
      </c>
      <c r="F8" s="78" t="s">
        <v>67</v>
      </c>
      <c r="G8" s="125" t="s">
        <v>67</v>
      </c>
      <c r="H8" s="125"/>
      <c r="I8" s="125"/>
      <c r="J8" s="125"/>
      <c r="K8" s="125"/>
      <c r="L8" s="125"/>
      <c r="M8" s="79"/>
      <c r="N8" s="125" t="s">
        <v>87</v>
      </c>
      <c r="O8" s="125"/>
      <c r="P8" s="125"/>
      <c r="Q8" s="125"/>
      <c r="R8" s="21"/>
      <c r="S8" s="21"/>
      <c r="T8" s="21"/>
    </row>
    <row r="9" spans="1:48" ht="39.75" customHeight="1" x14ac:dyDescent="0.25">
      <c r="A9" s="107"/>
      <c r="B9" s="107"/>
      <c r="C9" s="109"/>
      <c r="D9" s="110"/>
      <c r="E9" s="148"/>
      <c r="F9" s="125" t="s">
        <v>70</v>
      </c>
      <c r="G9" s="125"/>
      <c r="H9" s="146"/>
      <c r="I9" s="146"/>
      <c r="J9" s="146"/>
      <c r="K9" s="78" t="s">
        <v>71</v>
      </c>
      <c r="L9" s="49" t="s">
        <v>71</v>
      </c>
      <c r="M9" s="78" t="s">
        <v>71</v>
      </c>
      <c r="N9" s="125"/>
      <c r="O9" s="125"/>
      <c r="P9" s="125"/>
      <c r="Q9" s="125"/>
      <c r="R9" s="21"/>
      <c r="S9" s="21"/>
      <c r="T9" s="21"/>
    </row>
    <row r="10" spans="1:48" ht="49.5" customHeight="1" x14ac:dyDescent="0.25">
      <c r="A10" s="107"/>
      <c r="B10" s="107"/>
      <c r="C10" s="109"/>
      <c r="D10" s="110"/>
      <c r="E10" s="148"/>
      <c r="F10" s="125" t="s">
        <v>72</v>
      </c>
      <c r="G10" s="147"/>
      <c r="H10" s="147"/>
      <c r="I10" s="47" t="s">
        <v>16</v>
      </c>
      <c r="J10" s="48" t="s">
        <v>16</v>
      </c>
      <c r="K10" s="78" t="s">
        <v>72</v>
      </c>
      <c r="L10" s="88" t="s">
        <v>72</v>
      </c>
      <c r="M10" s="78" t="s">
        <v>72</v>
      </c>
      <c r="N10" s="47" t="s">
        <v>70</v>
      </c>
      <c r="O10" s="49" t="s">
        <v>70</v>
      </c>
      <c r="P10" s="125" t="s">
        <v>71</v>
      </c>
      <c r="Q10" s="125"/>
      <c r="R10" s="21"/>
      <c r="S10" s="21"/>
      <c r="T10" s="21"/>
    </row>
    <row r="11" spans="1:48" x14ac:dyDescent="0.25">
      <c r="A11" s="26">
        <v>1</v>
      </c>
      <c r="B11" s="26">
        <v>2</v>
      </c>
      <c r="C11" s="26">
        <v>3</v>
      </c>
      <c r="D11" s="26">
        <v>4</v>
      </c>
      <c r="E11" s="50">
        <v>3</v>
      </c>
      <c r="F11" s="27">
        <v>5</v>
      </c>
      <c r="G11" s="26">
        <v>4</v>
      </c>
      <c r="H11" s="27"/>
      <c r="I11" s="27">
        <v>6</v>
      </c>
      <c r="J11" s="26">
        <v>5</v>
      </c>
      <c r="K11" s="27">
        <v>7</v>
      </c>
      <c r="L11" s="26">
        <v>6</v>
      </c>
      <c r="M11" s="27"/>
      <c r="N11" s="27">
        <v>10</v>
      </c>
      <c r="O11" s="26">
        <v>7</v>
      </c>
      <c r="P11" s="27">
        <v>11</v>
      </c>
      <c r="Q11" s="26">
        <v>8</v>
      </c>
      <c r="R11" s="21"/>
      <c r="S11" s="21"/>
      <c r="T11" s="21"/>
    </row>
    <row r="12" spans="1:48" x14ac:dyDescent="0.25">
      <c r="A12" s="29">
        <v>1</v>
      </c>
      <c r="B12" s="30" t="s">
        <v>17</v>
      </c>
      <c r="C12" s="31"/>
      <c r="D12" s="31"/>
      <c r="E12" s="51"/>
      <c r="F12" s="32"/>
      <c r="G12" s="31"/>
      <c r="H12" s="32"/>
      <c r="I12" s="32"/>
      <c r="J12" s="31"/>
      <c r="K12" s="52"/>
      <c r="L12" s="53"/>
      <c r="M12" s="53"/>
      <c r="N12" s="32"/>
      <c r="O12" s="31"/>
      <c r="P12" s="32"/>
      <c r="Q12" s="31"/>
      <c r="R12" s="21"/>
      <c r="S12" s="21"/>
      <c r="T12" s="21"/>
    </row>
    <row r="13" spans="1:48" ht="16.5" hidden="1" customHeight="1" x14ac:dyDescent="0.25">
      <c r="A13" s="54"/>
      <c r="B13" s="55"/>
      <c r="C13" s="31"/>
      <c r="D13" s="31"/>
      <c r="E13" s="51"/>
      <c r="F13" s="32"/>
      <c r="G13" s="31"/>
      <c r="H13" s="32"/>
      <c r="I13" s="32"/>
      <c r="J13" s="31"/>
      <c r="K13" s="52"/>
      <c r="L13" s="56">
        <f>SUM(L14:L25)</f>
        <v>2.1695902178649233</v>
      </c>
      <c r="M13" s="57"/>
      <c r="N13" s="32"/>
      <c r="O13" s="31"/>
      <c r="P13" s="32"/>
      <c r="Q13" s="31"/>
      <c r="R13" s="21"/>
      <c r="S13" s="21"/>
      <c r="T13" s="21"/>
    </row>
    <row r="14" spans="1:48" ht="15.75" customHeight="1" x14ac:dyDescent="0.25">
      <c r="A14" s="136" t="s">
        <v>88</v>
      </c>
      <c r="B14" s="139" t="str">
        <f>[2]Лист1!F8</f>
        <v>не оборудованные санитарно-техническими приборами (из водоразборной колонки, подвоз воды, льда)</v>
      </c>
      <c r="C14" s="36">
        <f>[3]Расчет1!G12</f>
        <v>0.189</v>
      </c>
      <c r="D14" s="36"/>
      <c r="E14" s="58" t="s">
        <v>89</v>
      </c>
      <c r="F14" s="37"/>
      <c r="G14" s="38"/>
      <c r="H14" s="37"/>
      <c r="I14" s="37"/>
      <c r="J14" s="38"/>
      <c r="K14" s="40">
        <f>[3]Расчет2!T12</f>
        <v>0.18079918482207694</v>
      </c>
      <c r="L14" s="36">
        <f>[3]Расчет2!AV13</f>
        <v>8.9770370370370348E-2</v>
      </c>
      <c r="M14" s="40">
        <f>[3]Расчет2!U12</f>
        <v>0.13355395061728395</v>
      </c>
      <c r="N14" s="40"/>
      <c r="O14" s="36"/>
      <c r="P14" s="40"/>
      <c r="Q14" s="36"/>
      <c r="R14" s="21"/>
      <c r="S14" s="21"/>
      <c r="T14" s="21"/>
    </row>
    <row r="15" spans="1:48" ht="15.75" customHeight="1" x14ac:dyDescent="0.25">
      <c r="A15" s="137"/>
      <c r="B15" s="140"/>
      <c r="C15" s="36"/>
      <c r="D15" s="36"/>
      <c r="E15" s="58" t="s">
        <v>90</v>
      </c>
      <c r="F15" s="37"/>
      <c r="G15" s="38"/>
      <c r="H15" s="37"/>
      <c r="I15" s="37"/>
      <c r="J15" s="38"/>
      <c r="K15" s="40"/>
      <c r="L15" s="36">
        <f>[3]Расчет2!AW13</f>
        <v>0.10977037037037035</v>
      </c>
      <c r="M15" s="40"/>
      <c r="N15" s="40"/>
      <c r="O15" s="36"/>
      <c r="P15" s="40"/>
      <c r="Q15" s="36"/>
      <c r="R15" s="21"/>
      <c r="S15" s="21"/>
      <c r="T15" s="21"/>
    </row>
    <row r="16" spans="1:48" ht="15.75" customHeight="1" x14ac:dyDescent="0.25">
      <c r="A16" s="137"/>
      <c r="B16" s="140"/>
      <c r="C16" s="36"/>
      <c r="D16" s="36"/>
      <c r="E16" s="58" t="s">
        <v>91</v>
      </c>
      <c r="F16" s="37"/>
      <c r="G16" s="38"/>
      <c r="H16" s="37"/>
      <c r="I16" s="37"/>
      <c r="J16" s="38"/>
      <c r="K16" s="40"/>
      <c r="L16" s="36">
        <f>[3]Расчет2!AX13</f>
        <v>0.16977037037037035</v>
      </c>
      <c r="M16" s="40"/>
      <c r="N16" s="40"/>
      <c r="O16" s="36"/>
      <c r="P16" s="40"/>
      <c r="Q16" s="36"/>
      <c r="R16" s="21"/>
      <c r="S16" s="21"/>
      <c r="T16" s="21"/>
    </row>
    <row r="17" spans="1:20" ht="15.75" customHeight="1" x14ac:dyDescent="0.25">
      <c r="A17" s="137"/>
      <c r="B17" s="140"/>
      <c r="C17" s="36"/>
      <c r="D17" s="36"/>
      <c r="E17" s="58" t="s">
        <v>92</v>
      </c>
      <c r="F17" s="37"/>
      <c r="G17" s="38"/>
      <c r="H17" s="37"/>
      <c r="I17" s="37"/>
      <c r="J17" s="38"/>
      <c r="K17" s="40"/>
      <c r="L17" s="36">
        <f>[3]Расчет2!AY13</f>
        <v>0.24344888888888891</v>
      </c>
      <c r="M17" s="40"/>
      <c r="N17" s="40"/>
      <c r="O17" s="36"/>
      <c r="P17" s="40"/>
      <c r="Q17" s="36"/>
      <c r="R17" s="21"/>
      <c r="S17" s="21"/>
      <c r="T17" s="21"/>
    </row>
    <row r="18" spans="1:20" ht="15.75" customHeight="1" x14ac:dyDescent="0.25">
      <c r="A18" s="137"/>
      <c r="B18" s="140"/>
      <c r="C18" s="36"/>
      <c r="D18" s="36"/>
      <c r="E18" s="58" t="s">
        <v>93</v>
      </c>
      <c r="F18" s="37"/>
      <c r="G18" s="38"/>
      <c r="H18" s="37"/>
      <c r="I18" s="37"/>
      <c r="J18" s="38"/>
      <c r="K18" s="40"/>
      <c r="L18" s="36">
        <f>[3]Расчет2!AZ13</f>
        <v>0.2334488888888889</v>
      </c>
      <c r="M18" s="40"/>
      <c r="N18" s="40"/>
      <c r="O18" s="36"/>
      <c r="P18" s="40"/>
      <c r="Q18" s="36"/>
      <c r="R18" s="21"/>
      <c r="S18" s="21"/>
      <c r="T18" s="21"/>
    </row>
    <row r="19" spans="1:20" ht="15.75" customHeight="1" x14ac:dyDescent="0.25">
      <c r="A19" s="137"/>
      <c r="B19" s="140"/>
      <c r="C19" s="36"/>
      <c r="D19" s="36"/>
      <c r="E19" s="58" t="s">
        <v>94</v>
      </c>
      <c r="F19" s="37"/>
      <c r="G19" s="38"/>
      <c r="H19" s="37"/>
      <c r="I19" s="37"/>
      <c r="J19" s="38"/>
      <c r="K19" s="40"/>
      <c r="L19" s="36">
        <f>[3]Расчет2!BA13</f>
        <v>0.19148093681917211</v>
      </c>
      <c r="M19" s="40"/>
      <c r="N19" s="40"/>
      <c r="O19" s="36"/>
      <c r="P19" s="40"/>
      <c r="Q19" s="36"/>
      <c r="R19" s="21"/>
      <c r="S19" s="21"/>
      <c r="T19" s="21"/>
    </row>
    <row r="20" spans="1:20" ht="15.75" customHeight="1" x14ac:dyDescent="0.25">
      <c r="A20" s="137"/>
      <c r="B20" s="140"/>
      <c r="C20" s="36"/>
      <c r="D20" s="36"/>
      <c r="E20" s="58" t="s">
        <v>95</v>
      </c>
      <c r="F20" s="37"/>
      <c r="G20" s="38"/>
      <c r="H20" s="37"/>
      <c r="I20" s="37"/>
      <c r="J20" s="38"/>
      <c r="K20" s="40"/>
      <c r="L20" s="36">
        <f>[3]Расчет2!BB13</f>
        <v>0.1839809368191721</v>
      </c>
      <c r="M20" s="40"/>
      <c r="N20" s="40"/>
      <c r="O20" s="36"/>
      <c r="P20" s="40"/>
      <c r="Q20" s="36"/>
      <c r="R20" s="21"/>
      <c r="S20" s="21"/>
      <c r="T20" s="21"/>
    </row>
    <row r="21" spans="1:20" ht="15.75" customHeight="1" x14ac:dyDescent="0.25">
      <c r="A21" s="137"/>
      <c r="B21" s="140"/>
      <c r="C21" s="36"/>
      <c r="D21" s="36"/>
      <c r="E21" s="58" t="s">
        <v>96</v>
      </c>
      <c r="F21" s="37"/>
      <c r="G21" s="38"/>
      <c r="H21" s="37"/>
      <c r="I21" s="37"/>
      <c r="J21" s="38"/>
      <c r="K21" s="40"/>
      <c r="L21" s="36">
        <f>[3]Расчет2!BC13</f>
        <v>0.19148093681917211</v>
      </c>
      <c r="M21" s="40"/>
      <c r="N21" s="40"/>
      <c r="O21" s="36"/>
      <c r="P21" s="40"/>
      <c r="Q21" s="36"/>
      <c r="R21" s="21"/>
      <c r="S21" s="21"/>
      <c r="T21" s="21"/>
    </row>
    <row r="22" spans="1:20" ht="15.75" customHeight="1" x14ac:dyDescent="0.25">
      <c r="A22" s="137"/>
      <c r="B22" s="140"/>
      <c r="C22" s="36"/>
      <c r="D22" s="36"/>
      <c r="E22" s="58" t="s">
        <v>97</v>
      </c>
      <c r="F22" s="37"/>
      <c r="G22" s="38"/>
      <c r="H22" s="37"/>
      <c r="I22" s="37"/>
      <c r="J22" s="38"/>
      <c r="K22" s="40"/>
      <c r="L22" s="36">
        <f>[3]Расчет2!BD13</f>
        <v>0.2334488888888889</v>
      </c>
      <c r="M22" s="40"/>
      <c r="N22" s="40"/>
      <c r="O22" s="36"/>
      <c r="P22" s="40"/>
      <c r="Q22" s="36"/>
      <c r="R22" s="21"/>
      <c r="S22" s="21"/>
      <c r="T22" s="21"/>
    </row>
    <row r="23" spans="1:20" ht="15.75" customHeight="1" x14ac:dyDescent="0.25">
      <c r="A23" s="137"/>
      <c r="B23" s="140"/>
      <c r="C23" s="36"/>
      <c r="D23" s="36"/>
      <c r="E23" s="58" t="s">
        <v>98</v>
      </c>
      <c r="F23" s="37"/>
      <c r="G23" s="38"/>
      <c r="H23" s="37"/>
      <c r="I23" s="37"/>
      <c r="J23" s="38"/>
      <c r="K23" s="40"/>
      <c r="L23" s="36">
        <f>[3]Расчет2!BE13</f>
        <v>0.24344888888888891</v>
      </c>
      <c r="M23" s="40"/>
      <c r="N23" s="40"/>
      <c r="O23" s="36"/>
      <c r="P23" s="40"/>
      <c r="Q23" s="36"/>
      <c r="R23" s="21"/>
      <c r="S23" s="21"/>
      <c r="T23" s="21"/>
    </row>
    <row r="24" spans="1:20" ht="15.75" customHeight="1" x14ac:dyDescent="0.25">
      <c r="A24" s="137"/>
      <c r="B24" s="140"/>
      <c r="C24" s="36"/>
      <c r="D24" s="36"/>
      <c r="E24" s="58" t="s">
        <v>99</v>
      </c>
      <c r="F24" s="37"/>
      <c r="G24" s="38"/>
      <c r="H24" s="37"/>
      <c r="I24" s="37"/>
      <c r="J24" s="38"/>
      <c r="K24" s="40"/>
      <c r="L24" s="36">
        <f>[3]Расчет2!BF13</f>
        <v>0.16977037037037035</v>
      </c>
      <c r="M24" s="40"/>
      <c r="N24" s="40"/>
      <c r="O24" s="36"/>
      <c r="P24" s="40"/>
      <c r="Q24" s="36"/>
      <c r="R24" s="21"/>
      <c r="S24" s="21"/>
      <c r="T24" s="21"/>
    </row>
    <row r="25" spans="1:20" ht="15.75" customHeight="1" x14ac:dyDescent="0.25">
      <c r="A25" s="138"/>
      <c r="B25" s="141"/>
      <c r="C25" s="36"/>
      <c r="D25" s="36"/>
      <c r="E25" s="58" t="s">
        <v>100</v>
      </c>
      <c r="F25" s="37"/>
      <c r="G25" s="38"/>
      <c r="H25" s="37"/>
      <c r="I25" s="37"/>
      <c r="J25" s="38"/>
      <c r="K25" s="40"/>
      <c r="L25" s="36">
        <f>[3]Расчет2!BG13</f>
        <v>0.10977037037037035</v>
      </c>
      <c r="M25" s="40"/>
      <c r="N25" s="40"/>
      <c r="O25" s="36"/>
      <c r="P25" s="40"/>
      <c r="Q25" s="36"/>
      <c r="R25" s="21"/>
      <c r="S25" s="21"/>
      <c r="T25" s="21"/>
    </row>
    <row r="26" spans="1:20" ht="15.75" hidden="1" customHeight="1" x14ac:dyDescent="0.25">
      <c r="A26" s="34"/>
      <c r="B26" s="35"/>
      <c r="C26" s="36"/>
      <c r="D26" s="36"/>
      <c r="E26" s="58"/>
      <c r="F26" s="37"/>
      <c r="G26" s="38"/>
      <c r="H26" s="37"/>
      <c r="I26" s="37"/>
      <c r="J26" s="38"/>
      <c r="K26" s="40"/>
      <c r="L26" s="59">
        <f>SUM(L27:L38)</f>
        <v>26.15521930283224</v>
      </c>
      <c r="M26" s="40"/>
      <c r="N26" s="40"/>
      <c r="O26" s="36"/>
      <c r="P26" s="40"/>
      <c r="Q26" s="36"/>
      <c r="R26" s="21"/>
      <c r="S26" s="21"/>
      <c r="T26" s="21"/>
    </row>
    <row r="27" spans="1:20" ht="15.75" customHeight="1" x14ac:dyDescent="0.25">
      <c r="A27" s="136" t="s">
        <v>101</v>
      </c>
      <c r="B27" s="139" t="str">
        <f>[2]Лист1!F9</f>
        <v>то же, с баней</v>
      </c>
      <c r="C27" s="36">
        <f>[3]Расчет1!G23</f>
        <v>1.52</v>
      </c>
      <c r="D27" s="36"/>
      <c r="E27" s="58" t="s">
        <v>89</v>
      </c>
      <c r="F27" s="40"/>
      <c r="G27" s="36"/>
      <c r="H27" s="40"/>
      <c r="I27" s="40"/>
      <c r="J27" s="36"/>
      <c r="K27" s="40">
        <f>[3]Расчет2!T23</f>
        <v>2.1796016085693535</v>
      </c>
      <c r="L27" s="36">
        <f>[3]Расчет2!AV24</f>
        <v>1.7504148148148151</v>
      </c>
      <c r="M27" s="40">
        <f>[3]Расчет2!U23</f>
        <v>1.7997113580246917</v>
      </c>
      <c r="N27" s="40"/>
      <c r="O27" s="36"/>
      <c r="P27" s="40"/>
      <c r="Q27" s="36"/>
      <c r="R27" s="21"/>
      <c r="S27" s="21"/>
      <c r="T27" s="21"/>
    </row>
    <row r="28" spans="1:20" ht="15.75" customHeight="1" x14ac:dyDescent="0.25">
      <c r="A28" s="137"/>
      <c r="B28" s="140"/>
      <c r="C28" s="36"/>
      <c r="D28" s="36"/>
      <c r="E28" s="58" t="s">
        <v>90</v>
      </c>
      <c r="F28" s="40"/>
      <c r="G28" s="36"/>
      <c r="H28" s="40"/>
      <c r="I28" s="40"/>
      <c r="J28" s="36"/>
      <c r="K28" s="40"/>
      <c r="L28" s="36">
        <f>[3]Расчет2!AW24</f>
        <v>1.8504148148148152</v>
      </c>
      <c r="M28" s="40"/>
      <c r="N28" s="40"/>
      <c r="O28" s="36"/>
      <c r="P28" s="40"/>
      <c r="Q28" s="36"/>
      <c r="R28" s="21"/>
      <c r="S28" s="21"/>
      <c r="T28" s="21"/>
    </row>
    <row r="29" spans="1:20" ht="15.75" customHeight="1" x14ac:dyDescent="0.25">
      <c r="A29" s="137"/>
      <c r="B29" s="140"/>
      <c r="C29" s="36"/>
      <c r="D29" s="36"/>
      <c r="E29" s="58" t="s">
        <v>91</v>
      </c>
      <c r="F29" s="40"/>
      <c r="G29" s="36"/>
      <c r="H29" s="40"/>
      <c r="I29" s="40"/>
      <c r="J29" s="36"/>
      <c r="K29" s="40"/>
      <c r="L29" s="36">
        <f>[3]Расчет2!AX24</f>
        <v>2.1504148148148152</v>
      </c>
      <c r="M29" s="40"/>
      <c r="N29" s="40"/>
      <c r="O29" s="36"/>
      <c r="P29" s="40"/>
      <c r="Q29" s="36"/>
      <c r="R29" s="21"/>
      <c r="S29" s="21"/>
      <c r="T29" s="21"/>
    </row>
    <row r="30" spans="1:20" ht="15.75" customHeight="1" x14ac:dyDescent="0.25">
      <c r="A30" s="137"/>
      <c r="B30" s="140"/>
      <c r="C30" s="36"/>
      <c r="D30" s="36"/>
      <c r="E30" s="58" t="s">
        <v>92</v>
      </c>
      <c r="F30" s="40"/>
      <c r="G30" s="36"/>
      <c r="H30" s="40"/>
      <c r="I30" s="40"/>
      <c r="J30" s="36"/>
      <c r="K30" s="40"/>
      <c r="L30" s="36">
        <f>[3]Расчет2!AY24</f>
        <v>2.9861155555555547</v>
      </c>
      <c r="M30" s="40"/>
      <c r="N30" s="40"/>
      <c r="O30" s="36"/>
      <c r="P30" s="40"/>
      <c r="Q30" s="36"/>
      <c r="R30" s="21"/>
      <c r="S30" s="21"/>
      <c r="T30" s="21"/>
    </row>
    <row r="31" spans="1:20" ht="15.75" customHeight="1" x14ac:dyDescent="0.25">
      <c r="A31" s="137"/>
      <c r="B31" s="140"/>
      <c r="C31" s="36"/>
      <c r="D31" s="36"/>
      <c r="E31" s="58" t="s">
        <v>93</v>
      </c>
      <c r="F31" s="40"/>
      <c r="G31" s="36"/>
      <c r="H31" s="40"/>
      <c r="I31" s="40"/>
      <c r="J31" s="36"/>
      <c r="K31" s="40"/>
      <c r="L31" s="36">
        <f>[3]Расчет2!AZ24</f>
        <v>2.8361155555555548</v>
      </c>
      <c r="M31" s="40"/>
      <c r="N31" s="40"/>
      <c r="O31" s="36"/>
      <c r="P31" s="40"/>
      <c r="Q31" s="36"/>
      <c r="R31" s="21"/>
      <c r="S31" s="21"/>
      <c r="T31" s="21"/>
    </row>
    <row r="32" spans="1:20" ht="15.75" customHeight="1" x14ac:dyDescent="0.25">
      <c r="A32" s="137"/>
      <c r="B32" s="140"/>
      <c r="C32" s="36"/>
      <c r="D32" s="36"/>
      <c r="E32" s="58" t="s">
        <v>94</v>
      </c>
      <c r="F32" s="40"/>
      <c r="G32" s="36"/>
      <c r="H32" s="40"/>
      <c r="I32" s="40"/>
      <c r="J32" s="36"/>
      <c r="K32" s="40"/>
      <c r="L32" s="36">
        <f>[3]Расчет2!BA24</f>
        <v>1.6695610021786489</v>
      </c>
      <c r="M32" s="40"/>
      <c r="N32" s="40"/>
      <c r="O32" s="36"/>
      <c r="P32" s="40"/>
      <c r="Q32" s="36"/>
      <c r="R32" s="21"/>
      <c r="S32" s="21"/>
      <c r="T32" s="21"/>
    </row>
    <row r="33" spans="1:20" ht="15.75" customHeight="1" x14ac:dyDescent="0.25">
      <c r="A33" s="137"/>
      <c r="B33" s="140"/>
      <c r="C33" s="36"/>
      <c r="D33" s="36"/>
      <c r="E33" s="58" t="s">
        <v>95</v>
      </c>
      <c r="F33" s="40"/>
      <c r="G33" s="36"/>
      <c r="H33" s="40"/>
      <c r="I33" s="40"/>
      <c r="J33" s="36"/>
      <c r="K33" s="40"/>
      <c r="L33" s="36">
        <f>[3]Расчет2!BB24</f>
        <v>1.4195610021786489</v>
      </c>
      <c r="M33" s="40"/>
      <c r="N33" s="40"/>
      <c r="O33" s="36"/>
      <c r="P33" s="40"/>
      <c r="Q33" s="36"/>
      <c r="R33" s="21"/>
      <c r="S33" s="21"/>
      <c r="T33" s="21"/>
    </row>
    <row r="34" spans="1:20" ht="15.75" customHeight="1" x14ac:dyDescent="0.25">
      <c r="A34" s="137"/>
      <c r="B34" s="140"/>
      <c r="C34" s="36"/>
      <c r="D34" s="36"/>
      <c r="E34" s="58" t="s">
        <v>96</v>
      </c>
      <c r="F34" s="40"/>
      <c r="G34" s="36"/>
      <c r="H34" s="40"/>
      <c r="I34" s="40"/>
      <c r="J34" s="36"/>
      <c r="K34" s="40"/>
      <c r="L34" s="36">
        <f>[3]Расчет2!BC24</f>
        <v>1.6695610021786489</v>
      </c>
      <c r="M34" s="40"/>
      <c r="N34" s="40"/>
      <c r="O34" s="36"/>
      <c r="P34" s="40"/>
      <c r="Q34" s="36"/>
      <c r="R34" s="21"/>
      <c r="S34" s="21"/>
      <c r="T34" s="21"/>
    </row>
    <row r="35" spans="1:20" ht="15.75" customHeight="1" x14ac:dyDescent="0.25">
      <c r="A35" s="137"/>
      <c r="B35" s="140"/>
      <c r="C35" s="36"/>
      <c r="D35" s="36"/>
      <c r="E35" s="58" t="s">
        <v>97</v>
      </c>
      <c r="F35" s="40"/>
      <c r="G35" s="36"/>
      <c r="H35" s="40"/>
      <c r="I35" s="40"/>
      <c r="J35" s="36"/>
      <c r="K35" s="40"/>
      <c r="L35" s="36">
        <f>[3]Расчет2!BD24</f>
        <v>2.8361155555555548</v>
      </c>
      <c r="M35" s="40"/>
      <c r="N35" s="40"/>
      <c r="O35" s="36"/>
      <c r="P35" s="40"/>
      <c r="Q35" s="36"/>
      <c r="R35" s="21"/>
      <c r="S35" s="21"/>
      <c r="T35" s="21"/>
    </row>
    <row r="36" spans="1:20" ht="15.75" customHeight="1" x14ac:dyDescent="0.25">
      <c r="A36" s="137"/>
      <c r="B36" s="140"/>
      <c r="C36" s="36"/>
      <c r="D36" s="36"/>
      <c r="E36" s="58" t="s">
        <v>98</v>
      </c>
      <c r="F36" s="40"/>
      <c r="G36" s="36"/>
      <c r="H36" s="40"/>
      <c r="I36" s="40"/>
      <c r="J36" s="36"/>
      <c r="K36" s="40"/>
      <c r="L36" s="36">
        <f>[3]Расчет2!BE24</f>
        <v>2.9861155555555547</v>
      </c>
      <c r="M36" s="40"/>
      <c r="N36" s="40"/>
      <c r="O36" s="36"/>
      <c r="P36" s="40"/>
      <c r="Q36" s="36"/>
      <c r="R36" s="21"/>
      <c r="S36" s="21"/>
      <c r="T36" s="21"/>
    </row>
    <row r="37" spans="1:20" ht="15.75" customHeight="1" x14ac:dyDescent="0.25">
      <c r="A37" s="137"/>
      <c r="B37" s="140"/>
      <c r="C37" s="36"/>
      <c r="D37" s="36"/>
      <c r="E37" s="58" t="s">
        <v>99</v>
      </c>
      <c r="F37" s="40"/>
      <c r="G37" s="36"/>
      <c r="H37" s="40"/>
      <c r="I37" s="40"/>
      <c r="J37" s="36"/>
      <c r="K37" s="40"/>
      <c r="L37" s="36">
        <f>[3]Расчет2!BF24</f>
        <v>2.1504148148148152</v>
      </c>
      <c r="M37" s="40"/>
      <c r="N37" s="40"/>
      <c r="O37" s="36"/>
      <c r="P37" s="40"/>
      <c r="Q37" s="36"/>
      <c r="R37" s="21"/>
      <c r="S37" s="21"/>
      <c r="T37" s="21"/>
    </row>
    <row r="38" spans="1:20" ht="15.75" customHeight="1" x14ac:dyDescent="0.25">
      <c r="A38" s="138"/>
      <c r="B38" s="141"/>
      <c r="C38" s="36"/>
      <c r="D38" s="36"/>
      <c r="E38" s="58" t="s">
        <v>100</v>
      </c>
      <c r="F38" s="40"/>
      <c r="G38" s="36"/>
      <c r="H38" s="40"/>
      <c r="I38" s="40"/>
      <c r="J38" s="36"/>
      <c r="K38" s="40"/>
      <c r="L38" s="36">
        <f>[3]Расчет2!BG24</f>
        <v>1.8504148148148152</v>
      </c>
      <c r="M38" s="40"/>
      <c r="N38" s="40"/>
      <c r="O38" s="36"/>
      <c r="P38" s="40"/>
      <c r="Q38" s="36"/>
      <c r="R38" s="21"/>
      <c r="S38" s="21"/>
      <c r="T38" s="21"/>
    </row>
    <row r="39" spans="1:20" ht="15.75" hidden="1" customHeight="1" x14ac:dyDescent="0.25">
      <c r="A39" s="34"/>
      <c r="B39" s="35"/>
      <c r="C39" s="36"/>
      <c r="D39" s="36"/>
      <c r="E39" s="58"/>
      <c r="F39" s="40"/>
      <c r="G39" s="59">
        <f>SUM(G40:G51)</f>
        <v>47.784994130882275</v>
      </c>
      <c r="H39" s="40"/>
      <c r="I39" s="40"/>
      <c r="J39" s="59">
        <f>SUM(J40:J51)</f>
        <v>51.391611404991153</v>
      </c>
      <c r="K39" s="40"/>
      <c r="L39" s="59">
        <f>SUM(L40:L51)</f>
        <v>71.014208752723306</v>
      </c>
      <c r="M39" s="40"/>
      <c r="N39" s="40"/>
      <c r="O39" s="59">
        <f>SUM(O40:O51)</f>
        <v>99.176605535873421</v>
      </c>
      <c r="P39" s="40"/>
      <c r="Q39" s="59">
        <f>SUM(Q40:Q51)</f>
        <v>71.014208752723306</v>
      </c>
      <c r="R39" s="21"/>
      <c r="S39" s="21"/>
      <c r="T39" s="21"/>
    </row>
    <row r="40" spans="1:20" ht="15.75" customHeight="1" x14ac:dyDescent="0.25">
      <c r="A40" s="136" t="s">
        <v>75</v>
      </c>
      <c r="B40" s="139" t="str">
        <f>[2]Лист1!F10</f>
        <v>канализация, ванна или баня</v>
      </c>
      <c r="C40" s="36"/>
      <c r="D40" s="36"/>
      <c r="E40" s="58" t="s">
        <v>89</v>
      </c>
      <c r="F40" s="40">
        <f>[3]Расчет1!AG28</f>
        <v>0</v>
      </c>
      <c r="G40" s="36">
        <f>[3]Расчет2!AI29</f>
        <v>3.2385212121212117</v>
      </c>
      <c r="H40" s="40">
        <f>[3]Расчет1!M28</f>
        <v>3.1224525412098867</v>
      </c>
      <c r="I40" s="40">
        <f>[3]Расчет2!P28</f>
        <v>4.282634283749263</v>
      </c>
      <c r="J40" s="36">
        <f>[3]Расчет2!AI32</f>
        <v>5.1165721212121218</v>
      </c>
      <c r="K40" s="40">
        <f>[3]Расчет2!T28</f>
        <v>5.9178507293936091</v>
      </c>
      <c r="L40" s="36">
        <f>[3]Расчет2!AV29</f>
        <v>4.4203551647603474</v>
      </c>
      <c r="M40" s="40">
        <f>[3]Расчет2!U28</f>
        <v>4.7790839044344589</v>
      </c>
      <c r="N40" s="40">
        <f>F40+I40</f>
        <v>4.282634283749263</v>
      </c>
      <c r="O40" s="36">
        <f>G40+J40</f>
        <v>8.3550933333333326</v>
      </c>
      <c r="P40" s="40">
        <f>K40</f>
        <v>5.9178507293936091</v>
      </c>
      <c r="Q40" s="36">
        <f>L40</f>
        <v>4.4203551647603474</v>
      </c>
      <c r="R40" s="21"/>
      <c r="S40" s="21"/>
      <c r="T40" s="21"/>
    </row>
    <row r="41" spans="1:20" ht="15.75" customHeight="1" x14ac:dyDescent="0.25">
      <c r="A41" s="137"/>
      <c r="B41" s="140"/>
      <c r="C41" s="36"/>
      <c r="D41" s="36"/>
      <c r="E41" s="58" t="s">
        <v>90</v>
      </c>
      <c r="F41" s="40"/>
      <c r="G41" s="36">
        <f>[3]Расчет2!AJ29</f>
        <v>3.4385212121212119</v>
      </c>
      <c r="H41" s="40"/>
      <c r="I41" s="40"/>
      <c r="J41" s="36">
        <f>[3]Расчет2!AJ32</f>
        <v>4.9165721212121216</v>
      </c>
      <c r="K41" s="40"/>
      <c r="L41" s="36">
        <f>[3]Расчет2!AW29</f>
        <v>4.9203551647603474</v>
      </c>
      <c r="M41" s="40"/>
      <c r="N41" s="40"/>
      <c r="O41" s="36">
        <f t="shared" ref="O41:O51" si="0">G41+J41</f>
        <v>8.3550933333333326</v>
      </c>
      <c r="P41" s="40"/>
      <c r="Q41" s="36">
        <f t="shared" ref="Q41:Q51" si="1">L41</f>
        <v>4.9203551647603474</v>
      </c>
      <c r="R41" s="21"/>
      <c r="S41" s="21"/>
      <c r="T41" s="21"/>
    </row>
    <row r="42" spans="1:20" ht="15.75" customHeight="1" x14ac:dyDescent="0.25">
      <c r="A42" s="137"/>
      <c r="B42" s="140"/>
      <c r="C42" s="36"/>
      <c r="D42" s="36"/>
      <c r="E42" s="58" t="s">
        <v>91</v>
      </c>
      <c r="F42" s="40"/>
      <c r="G42" s="36">
        <f>[3]Расчет2!AK29</f>
        <v>3.9385212121212119</v>
      </c>
      <c r="H42" s="40"/>
      <c r="I42" s="40"/>
      <c r="J42" s="36">
        <f>[3]Расчет2!AK32</f>
        <v>4.5165721212121213</v>
      </c>
      <c r="K42" s="40"/>
      <c r="L42" s="36">
        <f>[3]Расчет2!AX29</f>
        <v>5.8703551647603476</v>
      </c>
      <c r="M42" s="40"/>
      <c r="N42" s="40"/>
      <c r="O42" s="36">
        <f t="shared" si="0"/>
        <v>8.455093333333334</v>
      </c>
      <c r="P42" s="40"/>
      <c r="Q42" s="36">
        <f t="shared" si="1"/>
        <v>5.8703551647603476</v>
      </c>
      <c r="R42" s="21"/>
      <c r="S42" s="21"/>
      <c r="T42" s="21"/>
    </row>
    <row r="43" spans="1:20" ht="15.75" customHeight="1" x14ac:dyDescent="0.25">
      <c r="A43" s="137"/>
      <c r="B43" s="140"/>
      <c r="C43" s="36"/>
      <c r="D43" s="36"/>
      <c r="E43" s="58" t="s">
        <v>92</v>
      </c>
      <c r="F43" s="40"/>
      <c r="G43" s="36">
        <f>[3]Расчет2!AL29</f>
        <v>4.8692061084781466</v>
      </c>
      <c r="H43" s="40"/>
      <c r="I43" s="40"/>
      <c r="J43" s="36">
        <f>[3]Расчет2!AL32</f>
        <v>3.3858872248551863</v>
      </c>
      <c r="K43" s="40"/>
      <c r="L43" s="36">
        <f>[3]Расчет2!AY29</f>
        <v>7.8868077573529414</v>
      </c>
      <c r="M43" s="40"/>
      <c r="N43" s="40"/>
      <c r="O43" s="36">
        <f t="shared" si="0"/>
        <v>8.255093333333333</v>
      </c>
      <c r="P43" s="40"/>
      <c r="Q43" s="36">
        <f t="shared" si="1"/>
        <v>7.8868077573529414</v>
      </c>
      <c r="R43" s="21"/>
      <c r="S43" s="21"/>
      <c r="T43" s="21"/>
    </row>
    <row r="44" spans="1:20" ht="15.75" customHeight="1" x14ac:dyDescent="0.25">
      <c r="A44" s="137"/>
      <c r="B44" s="140"/>
      <c r="C44" s="36"/>
      <c r="D44" s="36"/>
      <c r="E44" s="58" t="s">
        <v>93</v>
      </c>
      <c r="F44" s="40"/>
      <c r="G44" s="36">
        <f>[3]Расчет2!AM29</f>
        <v>4.769206108478147</v>
      </c>
      <c r="H44" s="40"/>
      <c r="I44" s="40"/>
      <c r="J44" s="36">
        <f>[3]Расчет2!AM32</f>
        <v>3.5858872248551861</v>
      </c>
      <c r="K44" s="40"/>
      <c r="L44" s="36">
        <f>[3]Расчет2!AZ29</f>
        <v>7.6868077573529412</v>
      </c>
      <c r="M44" s="40"/>
      <c r="N44" s="40"/>
      <c r="O44" s="36">
        <f t="shared" si="0"/>
        <v>8.3550933333333326</v>
      </c>
      <c r="P44" s="40"/>
      <c r="Q44" s="36">
        <f t="shared" si="1"/>
        <v>7.6868077573529412</v>
      </c>
      <c r="R44" s="21"/>
      <c r="S44" s="21"/>
      <c r="T44" s="21"/>
    </row>
    <row r="45" spans="1:20" ht="15.75" customHeight="1" x14ac:dyDescent="0.25">
      <c r="A45" s="137"/>
      <c r="B45" s="140"/>
      <c r="C45" s="36"/>
      <c r="D45" s="36"/>
      <c r="E45" s="58" t="s">
        <v>94</v>
      </c>
      <c r="F45" s="40"/>
      <c r="G45" s="36">
        <f>[3]Расчет2!AN29</f>
        <v>3.5885212121212118</v>
      </c>
      <c r="H45" s="40"/>
      <c r="I45" s="40"/>
      <c r="J45" s="36">
        <f>[3]Расчет2!AN32</f>
        <v>4.4050672998366007</v>
      </c>
      <c r="K45" s="40"/>
      <c r="L45" s="36">
        <f>[3]Расчет2!BA29</f>
        <v>4.8050672998366011</v>
      </c>
      <c r="M45" s="40"/>
      <c r="N45" s="40"/>
      <c r="O45" s="36">
        <f t="shared" si="0"/>
        <v>7.9935885119578121</v>
      </c>
      <c r="P45" s="40"/>
      <c r="Q45" s="36">
        <f t="shared" si="1"/>
        <v>4.8050672998366011</v>
      </c>
      <c r="R45" s="21"/>
      <c r="S45" s="21"/>
      <c r="T45" s="21"/>
    </row>
    <row r="46" spans="1:20" ht="15.75" customHeight="1" x14ac:dyDescent="0.25">
      <c r="A46" s="137"/>
      <c r="B46" s="140"/>
      <c r="C46" s="36"/>
      <c r="D46" s="36"/>
      <c r="E46" s="58" t="s">
        <v>95</v>
      </c>
      <c r="F46" s="40"/>
      <c r="G46" s="36">
        <f>[3]Расчет2!AO29</f>
        <v>3.3385212121212118</v>
      </c>
      <c r="H46" s="40"/>
      <c r="I46" s="40"/>
      <c r="J46" s="36">
        <f>[3]Расчет2!AO32</f>
        <v>4.6550672998366007</v>
      </c>
      <c r="K46" s="40"/>
      <c r="L46" s="36">
        <f>[3]Расчет2!BB29</f>
        <v>4.3550672998366009</v>
      </c>
      <c r="M46" s="40"/>
      <c r="N46" s="40"/>
      <c r="O46" s="36">
        <f t="shared" si="0"/>
        <v>7.9935885119578121</v>
      </c>
      <c r="P46" s="40"/>
      <c r="Q46" s="36">
        <f t="shared" si="1"/>
        <v>4.3550672998366009</v>
      </c>
      <c r="R46" s="21"/>
      <c r="S46" s="21"/>
      <c r="T46" s="21"/>
    </row>
    <row r="47" spans="1:20" ht="15.75" customHeight="1" x14ac:dyDescent="0.25">
      <c r="A47" s="137"/>
      <c r="B47" s="140"/>
      <c r="C47" s="36"/>
      <c r="D47" s="36"/>
      <c r="E47" s="58" t="s">
        <v>96</v>
      </c>
      <c r="F47" s="40"/>
      <c r="G47" s="36">
        <f>[3]Расчет2!AP29</f>
        <v>3.5885212121212118</v>
      </c>
      <c r="H47" s="40"/>
      <c r="I47" s="40"/>
      <c r="J47" s="36">
        <f>[3]Расчет2!AP32</f>
        <v>4.4050672998366007</v>
      </c>
      <c r="K47" s="40"/>
      <c r="L47" s="36">
        <f>[3]Расчет2!BC29</f>
        <v>4.8050672998366011</v>
      </c>
      <c r="M47" s="40"/>
      <c r="N47" s="40"/>
      <c r="O47" s="36">
        <f t="shared" si="0"/>
        <v>7.9935885119578121</v>
      </c>
      <c r="P47" s="40"/>
      <c r="Q47" s="36">
        <f t="shared" si="1"/>
        <v>4.8050672998366011</v>
      </c>
      <c r="R47" s="21"/>
      <c r="S47" s="21"/>
      <c r="T47" s="21"/>
    </row>
    <row r="48" spans="1:20" ht="15.75" customHeight="1" x14ac:dyDescent="0.25">
      <c r="A48" s="137"/>
      <c r="B48" s="140"/>
      <c r="C48" s="36"/>
      <c r="D48" s="36"/>
      <c r="E48" s="58" t="s">
        <v>97</v>
      </c>
      <c r="F48" s="40"/>
      <c r="G48" s="36">
        <f>[3]Расчет2!AQ29</f>
        <v>4.769206108478147</v>
      </c>
      <c r="H48" s="40"/>
      <c r="I48" s="40"/>
      <c r="J48" s="36">
        <f>[3]Расчет2!AQ32</f>
        <v>3.5858872248551861</v>
      </c>
      <c r="K48" s="40"/>
      <c r="L48" s="36">
        <f>[3]Расчет2!BD29</f>
        <v>7.6868077573529412</v>
      </c>
      <c r="M48" s="40"/>
      <c r="N48" s="40"/>
      <c r="O48" s="36">
        <f t="shared" si="0"/>
        <v>8.3550933333333326</v>
      </c>
      <c r="P48" s="40"/>
      <c r="Q48" s="36">
        <f t="shared" si="1"/>
        <v>7.6868077573529412</v>
      </c>
      <c r="R48" s="21"/>
      <c r="S48" s="21"/>
      <c r="T48" s="21"/>
    </row>
    <row r="49" spans="1:20" ht="15.75" customHeight="1" x14ac:dyDescent="0.25">
      <c r="A49" s="137"/>
      <c r="B49" s="140"/>
      <c r="C49" s="36"/>
      <c r="D49" s="36"/>
      <c r="E49" s="58" t="s">
        <v>98</v>
      </c>
      <c r="F49" s="40"/>
      <c r="G49" s="36">
        <f>[3]Расчет2!AR29</f>
        <v>4.8692061084781466</v>
      </c>
      <c r="H49" s="40"/>
      <c r="I49" s="40"/>
      <c r="J49" s="36">
        <f>[3]Расчет2!AR32</f>
        <v>3.3858872248551863</v>
      </c>
      <c r="K49" s="40"/>
      <c r="L49" s="36">
        <f>[3]Расчет2!BE29</f>
        <v>7.8868077573529414</v>
      </c>
      <c r="M49" s="40"/>
      <c r="N49" s="40"/>
      <c r="O49" s="36">
        <f t="shared" si="0"/>
        <v>8.255093333333333</v>
      </c>
      <c r="P49" s="40"/>
      <c r="Q49" s="36">
        <f t="shared" si="1"/>
        <v>7.8868077573529414</v>
      </c>
      <c r="R49" s="21"/>
      <c r="S49" s="21"/>
      <c r="T49" s="21"/>
    </row>
    <row r="50" spans="1:20" ht="15.75" customHeight="1" x14ac:dyDescent="0.25">
      <c r="A50" s="137"/>
      <c r="B50" s="140"/>
      <c r="C50" s="36"/>
      <c r="D50" s="36"/>
      <c r="E50" s="58" t="s">
        <v>99</v>
      </c>
      <c r="F50" s="40"/>
      <c r="G50" s="36">
        <f>[3]Расчет2!AS29</f>
        <v>3.9385212121212119</v>
      </c>
      <c r="H50" s="40"/>
      <c r="I50" s="40"/>
      <c r="J50" s="36">
        <f>[3]Расчет2!AS32</f>
        <v>4.5165721212121213</v>
      </c>
      <c r="K50" s="40"/>
      <c r="L50" s="36">
        <f>[3]Расчет2!BF29</f>
        <v>5.8703551647603476</v>
      </c>
      <c r="M50" s="40"/>
      <c r="N50" s="40"/>
      <c r="O50" s="36">
        <f t="shared" si="0"/>
        <v>8.455093333333334</v>
      </c>
      <c r="P50" s="40"/>
      <c r="Q50" s="36">
        <f t="shared" si="1"/>
        <v>5.8703551647603476</v>
      </c>
      <c r="R50" s="21"/>
      <c r="S50" s="21"/>
      <c r="T50" s="21"/>
    </row>
    <row r="51" spans="1:20" ht="15.75" customHeight="1" x14ac:dyDescent="0.25">
      <c r="A51" s="138"/>
      <c r="B51" s="141"/>
      <c r="C51" s="36"/>
      <c r="D51" s="36"/>
      <c r="E51" s="58" t="s">
        <v>100</v>
      </c>
      <c r="F51" s="40"/>
      <c r="G51" s="36">
        <f>[3]Расчет2!AT29</f>
        <v>3.4385212121212119</v>
      </c>
      <c r="H51" s="40"/>
      <c r="I51" s="40"/>
      <c r="J51" s="36">
        <f>[3]Расчет2!AT32</f>
        <v>4.9165721212121216</v>
      </c>
      <c r="K51" s="40"/>
      <c r="L51" s="36">
        <f>[3]Расчет2!BG29</f>
        <v>4.8203551647603478</v>
      </c>
      <c r="M51" s="40"/>
      <c r="N51" s="40"/>
      <c r="O51" s="36">
        <f t="shared" si="0"/>
        <v>8.3550933333333326</v>
      </c>
      <c r="P51" s="40"/>
      <c r="Q51" s="36">
        <f t="shared" si="1"/>
        <v>4.8203551647603478</v>
      </c>
      <c r="R51" s="21"/>
      <c r="S51" s="21"/>
      <c r="T51" s="21"/>
    </row>
    <row r="52" spans="1:20" ht="15.75" hidden="1" customHeight="1" x14ac:dyDescent="0.25">
      <c r="A52" s="34"/>
      <c r="B52" s="35"/>
      <c r="C52" s="36"/>
      <c r="D52" s="36"/>
      <c r="E52" s="58"/>
      <c r="F52" s="40"/>
      <c r="G52" s="59">
        <f>SUM(G53:G64)</f>
        <v>24.658180362870407</v>
      </c>
      <c r="H52" s="40"/>
      <c r="I52" s="40"/>
      <c r="J52" s="59">
        <f>SUM(J53:J64)</f>
        <v>40.195794377687733</v>
      </c>
      <c r="K52" s="40"/>
      <c r="L52" s="59">
        <f>SUM(L53:L64)</f>
        <v>47.028362725354022</v>
      </c>
      <c r="M52" s="40"/>
      <c r="N52" s="40"/>
      <c r="O52" s="59">
        <f>SUM(O53:O64)</f>
        <v>64.853974740558144</v>
      </c>
      <c r="P52" s="40"/>
      <c r="Q52" s="59">
        <f>SUM(Q53:Q64)</f>
        <v>47.028362725354022</v>
      </c>
      <c r="R52" s="21"/>
      <c r="S52" s="21"/>
      <c r="T52" s="21"/>
    </row>
    <row r="53" spans="1:20" ht="15.75" customHeight="1" x14ac:dyDescent="0.25">
      <c r="A53" s="136" t="s">
        <v>76</v>
      </c>
      <c r="B53" s="139" t="s">
        <v>102</v>
      </c>
      <c r="C53" s="36"/>
      <c r="D53" s="36"/>
      <c r="E53" s="58" t="s">
        <v>89</v>
      </c>
      <c r="F53" s="40">
        <f>[3]Расчет1!AG36</f>
        <v>0</v>
      </c>
      <c r="G53" s="36">
        <f>[3]Расчет2!AI37</f>
        <v>1.6962424242424239</v>
      </c>
      <c r="H53" s="40">
        <f>[3]Расчет1!M36</f>
        <v>1.6057877575119281</v>
      </c>
      <c r="I53" s="40">
        <f>[3]Расчет2!P36</f>
        <v>3.3496495314739785</v>
      </c>
      <c r="J53" s="36">
        <f>[3]Расчет2!AI39</f>
        <v>3.8361842424242423</v>
      </c>
      <c r="K53" s="40">
        <f>[3]Расчет2!T36</f>
        <v>3.919030227112835</v>
      </c>
      <c r="L53" s="36">
        <f>[3]Расчет2!AV37</f>
        <v>2.8796926417824071</v>
      </c>
      <c r="M53" s="40">
        <f>[3]Расчет2!U36</f>
        <v>3.1129129381269292</v>
      </c>
      <c r="N53" s="40">
        <f>F53+I53</f>
        <v>3.3496495314739785</v>
      </c>
      <c r="O53" s="36">
        <f>G53+J53</f>
        <v>5.5324266666666659</v>
      </c>
      <c r="P53" s="40">
        <f>K53</f>
        <v>3.919030227112835</v>
      </c>
      <c r="Q53" s="36">
        <f t="shared" ref="Q53:Q64" si="2">L53</f>
        <v>2.8796926417824071</v>
      </c>
      <c r="R53" s="21"/>
      <c r="S53" s="21"/>
      <c r="T53" s="21"/>
    </row>
    <row r="54" spans="1:20" ht="15.75" customHeight="1" x14ac:dyDescent="0.25">
      <c r="A54" s="137"/>
      <c r="B54" s="140"/>
      <c r="C54" s="36"/>
      <c r="D54" s="36"/>
      <c r="E54" s="58" t="s">
        <v>90</v>
      </c>
      <c r="F54" s="40"/>
      <c r="G54" s="36">
        <f>[3]Расчет2!AJ37</f>
        <v>1.796242424242424</v>
      </c>
      <c r="H54" s="40"/>
      <c r="I54" s="40"/>
      <c r="J54" s="36">
        <f>[3]Расчет2!AJ39</f>
        <v>3.786184242424242</v>
      </c>
      <c r="K54" s="40"/>
      <c r="L54" s="36">
        <f>[3]Расчет2!AW37</f>
        <v>3.179692641782407</v>
      </c>
      <c r="M54" s="40"/>
      <c r="N54" s="40"/>
      <c r="O54" s="36">
        <f t="shared" ref="O54:O64" si="3">G54+J54</f>
        <v>5.5824266666666658</v>
      </c>
      <c r="P54" s="40"/>
      <c r="Q54" s="36">
        <f t="shared" si="2"/>
        <v>3.179692641782407</v>
      </c>
      <c r="R54" s="21"/>
      <c r="S54" s="21"/>
      <c r="T54" s="21"/>
    </row>
    <row r="55" spans="1:20" ht="15.75" customHeight="1" x14ac:dyDescent="0.25">
      <c r="A55" s="137"/>
      <c r="B55" s="140"/>
      <c r="C55" s="36"/>
      <c r="D55" s="36"/>
      <c r="E55" s="58" t="s">
        <v>91</v>
      </c>
      <c r="F55" s="40"/>
      <c r="G55" s="36">
        <f>[3]Расчет2!AK37</f>
        <v>2.096242424242424</v>
      </c>
      <c r="H55" s="40"/>
      <c r="I55" s="40"/>
      <c r="J55" s="36">
        <f>[3]Расчет2!AK39</f>
        <v>3.536184242424242</v>
      </c>
      <c r="K55" s="40"/>
      <c r="L55" s="36">
        <f>[3]Расчет2!AX37</f>
        <v>3.779692641782407</v>
      </c>
      <c r="M55" s="40"/>
      <c r="N55" s="40"/>
      <c r="O55" s="36">
        <f t="shared" si="3"/>
        <v>5.6324266666666656</v>
      </c>
      <c r="P55" s="40"/>
      <c r="Q55" s="36">
        <f t="shared" si="2"/>
        <v>3.779692641782407</v>
      </c>
      <c r="R55" s="21"/>
      <c r="S55" s="21"/>
      <c r="T55" s="21"/>
    </row>
    <row r="56" spans="1:20" ht="15.75" customHeight="1" x14ac:dyDescent="0.25">
      <c r="A56" s="137"/>
      <c r="B56" s="140"/>
      <c r="C56" s="36"/>
      <c r="D56" s="36"/>
      <c r="E56" s="58" t="s">
        <v>92</v>
      </c>
      <c r="F56" s="40"/>
      <c r="G56" s="36">
        <f>[3]Расчет2!AL37</f>
        <v>2.4720602422327538</v>
      </c>
      <c r="H56" s="40"/>
      <c r="I56" s="40"/>
      <c r="J56" s="36">
        <f>[3]Расчет2!AL39</f>
        <v>2.9603664244339121</v>
      </c>
      <c r="K56" s="40"/>
      <c r="L56" s="36">
        <f>[3]Расчет2!AY37</f>
        <v>5.1641230121527766</v>
      </c>
      <c r="M56" s="40"/>
      <c r="N56" s="40"/>
      <c r="O56" s="36">
        <f t="shared" si="3"/>
        <v>5.4324266666666663</v>
      </c>
      <c r="P56" s="40"/>
      <c r="Q56" s="36">
        <f t="shared" si="2"/>
        <v>5.1641230121527766</v>
      </c>
      <c r="R56" s="21"/>
      <c r="S56" s="21"/>
      <c r="T56" s="21"/>
    </row>
    <row r="57" spans="1:20" ht="15.75" customHeight="1" x14ac:dyDescent="0.25">
      <c r="A57" s="137"/>
      <c r="B57" s="140"/>
      <c r="C57" s="36"/>
      <c r="D57" s="36"/>
      <c r="E57" s="58" t="s">
        <v>93</v>
      </c>
      <c r="F57" s="40"/>
      <c r="G57" s="36">
        <f>[3]Расчет2!AM37</f>
        <v>2.3720602422327537</v>
      </c>
      <c r="H57" s="40"/>
      <c r="I57" s="40"/>
      <c r="J57" s="36">
        <f>[3]Расчет2!AM39</f>
        <v>3.0603664244339122</v>
      </c>
      <c r="K57" s="40"/>
      <c r="L57" s="36">
        <f>[3]Расчет2!AZ37</f>
        <v>4.9641230121527764</v>
      </c>
      <c r="M57" s="40"/>
      <c r="N57" s="40"/>
      <c r="O57" s="36">
        <f t="shared" si="3"/>
        <v>5.4324266666666663</v>
      </c>
      <c r="P57" s="40"/>
      <c r="Q57" s="36">
        <f t="shared" si="2"/>
        <v>4.9641230121527764</v>
      </c>
      <c r="R57" s="21"/>
      <c r="S57" s="21"/>
      <c r="T57" s="21"/>
    </row>
    <row r="58" spans="1:20" ht="15.75" customHeight="1" x14ac:dyDescent="0.25">
      <c r="A58" s="137"/>
      <c r="B58" s="140"/>
      <c r="C58" s="36"/>
      <c r="D58" s="36"/>
      <c r="E58" s="58" t="s">
        <v>94</v>
      </c>
      <c r="F58" s="40"/>
      <c r="G58" s="36">
        <f>[3]Расчет2!AN37</f>
        <v>1.8962424242424241</v>
      </c>
      <c r="H58" s="40"/>
      <c r="I58" s="40"/>
      <c r="J58" s="36">
        <f>[3]Расчет2!AN39</f>
        <v>3.1744691559436267</v>
      </c>
      <c r="K58" s="40"/>
      <c r="L58" s="36">
        <f>[3]Расчет2!BA37</f>
        <v>3.4244691559436267</v>
      </c>
      <c r="M58" s="40"/>
      <c r="N58" s="40"/>
      <c r="O58" s="36">
        <f t="shared" si="3"/>
        <v>5.0707115801860505</v>
      </c>
      <c r="P58" s="40"/>
      <c r="Q58" s="36">
        <f t="shared" si="2"/>
        <v>3.4244691559436267</v>
      </c>
      <c r="R58" s="21"/>
      <c r="S58" s="21"/>
      <c r="T58" s="21"/>
    </row>
    <row r="59" spans="1:20" ht="15.75" customHeight="1" x14ac:dyDescent="0.25">
      <c r="A59" s="137"/>
      <c r="B59" s="140"/>
      <c r="C59" s="36"/>
      <c r="D59" s="36"/>
      <c r="E59" s="58" t="s">
        <v>95</v>
      </c>
      <c r="F59" s="40"/>
      <c r="G59" s="36">
        <f>[3]Расчет2!AO37</f>
        <v>1.6962424242424239</v>
      </c>
      <c r="H59" s="40"/>
      <c r="I59" s="40"/>
      <c r="J59" s="36">
        <f>[3]Расчет2!AO39</f>
        <v>3.3244691559436266</v>
      </c>
      <c r="K59" s="40"/>
      <c r="L59" s="36">
        <f>[3]Расчет2!BB37</f>
        <v>3.1244691559436264</v>
      </c>
      <c r="M59" s="40"/>
      <c r="N59" s="40"/>
      <c r="O59" s="36">
        <f t="shared" si="3"/>
        <v>5.0207115801860507</v>
      </c>
      <c r="P59" s="40"/>
      <c r="Q59" s="36">
        <f t="shared" si="2"/>
        <v>3.1244691559436264</v>
      </c>
      <c r="R59" s="21"/>
      <c r="S59" s="21"/>
      <c r="T59" s="21"/>
    </row>
    <row r="60" spans="1:20" ht="15.75" customHeight="1" x14ac:dyDescent="0.25">
      <c r="A60" s="137"/>
      <c r="B60" s="140"/>
      <c r="C60" s="36"/>
      <c r="D60" s="36"/>
      <c r="E60" s="58" t="s">
        <v>96</v>
      </c>
      <c r="F60" s="40"/>
      <c r="G60" s="36">
        <f>[3]Расчет2!AP37</f>
        <v>1.8962424242424241</v>
      </c>
      <c r="H60" s="40"/>
      <c r="I60" s="40"/>
      <c r="J60" s="36">
        <f>[3]Расчет2!AP39</f>
        <v>3.1744691559436267</v>
      </c>
      <c r="K60" s="40"/>
      <c r="L60" s="36">
        <f>[3]Расчет2!BC37</f>
        <v>3.4244691559436267</v>
      </c>
      <c r="M60" s="40"/>
      <c r="N60" s="40"/>
      <c r="O60" s="36">
        <f t="shared" si="3"/>
        <v>5.0707115801860505</v>
      </c>
      <c r="P60" s="40"/>
      <c r="Q60" s="36">
        <f t="shared" si="2"/>
        <v>3.4244691559436267</v>
      </c>
      <c r="R60" s="21"/>
      <c r="S60" s="21"/>
      <c r="T60" s="21"/>
    </row>
    <row r="61" spans="1:20" ht="15.75" customHeight="1" x14ac:dyDescent="0.25">
      <c r="A61" s="137"/>
      <c r="B61" s="140"/>
      <c r="C61" s="36"/>
      <c r="D61" s="36"/>
      <c r="E61" s="58" t="s">
        <v>97</v>
      </c>
      <c r="F61" s="40"/>
      <c r="G61" s="36">
        <f>[3]Расчет2!AQ37</f>
        <v>2.3720602422327537</v>
      </c>
      <c r="H61" s="40"/>
      <c r="I61" s="40"/>
      <c r="J61" s="36">
        <f>[3]Расчет2!AQ39</f>
        <v>3.0603664244339122</v>
      </c>
      <c r="K61" s="40"/>
      <c r="L61" s="36">
        <f>[3]Расчет2!BD37</f>
        <v>4.9641230121527764</v>
      </c>
      <c r="M61" s="40"/>
      <c r="N61" s="40"/>
      <c r="O61" s="36">
        <f t="shared" si="3"/>
        <v>5.4324266666666663</v>
      </c>
      <c r="P61" s="40"/>
      <c r="Q61" s="36">
        <f t="shared" si="2"/>
        <v>4.9641230121527764</v>
      </c>
      <c r="R61" s="21"/>
      <c r="S61" s="21"/>
      <c r="T61" s="21"/>
    </row>
    <row r="62" spans="1:20" ht="15.75" customHeight="1" x14ac:dyDescent="0.25">
      <c r="A62" s="137"/>
      <c r="B62" s="140"/>
      <c r="C62" s="36"/>
      <c r="D62" s="36"/>
      <c r="E62" s="58" t="s">
        <v>98</v>
      </c>
      <c r="F62" s="40"/>
      <c r="G62" s="36">
        <f>[3]Расчет2!AR37</f>
        <v>2.4720602422327538</v>
      </c>
      <c r="H62" s="40"/>
      <c r="I62" s="40"/>
      <c r="J62" s="36">
        <f>[3]Расчет2!AR39</f>
        <v>2.9603664244339121</v>
      </c>
      <c r="K62" s="40"/>
      <c r="L62" s="36">
        <f>[3]Расчет2!BE37</f>
        <v>5.1641230121527766</v>
      </c>
      <c r="M62" s="40"/>
      <c r="N62" s="40"/>
      <c r="O62" s="36">
        <f t="shared" si="3"/>
        <v>5.4324266666666663</v>
      </c>
      <c r="P62" s="40"/>
      <c r="Q62" s="36">
        <f t="shared" si="2"/>
        <v>5.1641230121527766</v>
      </c>
      <c r="R62" s="21"/>
      <c r="S62" s="21"/>
      <c r="T62" s="21"/>
    </row>
    <row r="63" spans="1:20" ht="15.75" customHeight="1" x14ac:dyDescent="0.25">
      <c r="A63" s="137"/>
      <c r="B63" s="140"/>
      <c r="C63" s="36"/>
      <c r="D63" s="36"/>
      <c r="E63" s="58" t="s">
        <v>99</v>
      </c>
      <c r="F63" s="40"/>
      <c r="G63" s="36">
        <f>[3]Расчет2!AS37</f>
        <v>2.096242424242424</v>
      </c>
      <c r="H63" s="40"/>
      <c r="I63" s="40"/>
      <c r="J63" s="36">
        <f>[3]Расчет2!AS39</f>
        <v>3.536184242424242</v>
      </c>
      <c r="K63" s="40"/>
      <c r="L63" s="36">
        <f>[3]Расчет2!BF37</f>
        <v>3.779692641782407</v>
      </c>
      <c r="M63" s="40"/>
      <c r="N63" s="40"/>
      <c r="O63" s="36">
        <f t="shared" si="3"/>
        <v>5.6324266666666656</v>
      </c>
      <c r="P63" s="40"/>
      <c r="Q63" s="36">
        <f t="shared" si="2"/>
        <v>3.779692641782407</v>
      </c>
      <c r="R63" s="21"/>
      <c r="S63" s="21"/>
      <c r="T63" s="21"/>
    </row>
    <row r="64" spans="1:20" ht="15.75" customHeight="1" x14ac:dyDescent="0.25">
      <c r="A64" s="138"/>
      <c r="B64" s="141"/>
      <c r="C64" s="36"/>
      <c r="D64" s="36"/>
      <c r="E64" s="58" t="s">
        <v>100</v>
      </c>
      <c r="F64" s="40"/>
      <c r="G64" s="36">
        <f>[3]Расчет2!AT37</f>
        <v>1.796242424242424</v>
      </c>
      <c r="H64" s="40"/>
      <c r="I64" s="40"/>
      <c r="J64" s="36">
        <f>[3]Расчет2!AT39</f>
        <v>3.786184242424242</v>
      </c>
      <c r="K64" s="40"/>
      <c r="L64" s="36">
        <f>[3]Расчет2!BG37</f>
        <v>3.179692641782407</v>
      </c>
      <c r="M64" s="40"/>
      <c r="N64" s="40"/>
      <c r="O64" s="36">
        <f t="shared" si="3"/>
        <v>5.5824266666666658</v>
      </c>
      <c r="P64" s="40"/>
      <c r="Q64" s="36">
        <f t="shared" si="2"/>
        <v>3.179692641782407</v>
      </c>
      <c r="R64" s="21"/>
      <c r="S64" s="21"/>
      <c r="T64" s="21"/>
    </row>
    <row r="65" spans="1:20" ht="15.75" hidden="1" customHeight="1" x14ac:dyDescent="0.25">
      <c r="A65" s="34"/>
      <c r="B65" s="35"/>
      <c r="C65" s="36"/>
      <c r="D65" s="36"/>
      <c r="E65" s="58"/>
      <c r="F65" s="40"/>
      <c r="G65" s="59">
        <f>SUM(G66:G77)</f>
        <v>9.6506147707724921</v>
      </c>
      <c r="H65" s="40"/>
      <c r="I65" s="40"/>
      <c r="J65" s="59">
        <f>SUM(J66:J77)</f>
        <v>14.309362816868621</v>
      </c>
      <c r="K65" s="40"/>
      <c r="L65" s="36"/>
      <c r="M65" s="40"/>
      <c r="N65" s="40"/>
      <c r="O65" s="59">
        <f>SUM(O66:O77)</f>
        <v>23.959977587641117</v>
      </c>
      <c r="P65" s="40"/>
      <c r="Q65" s="36"/>
      <c r="R65" s="21"/>
      <c r="S65" s="21"/>
      <c r="T65" s="21"/>
    </row>
    <row r="66" spans="1:20" ht="15.75" customHeight="1" x14ac:dyDescent="0.25">
      <c r="A66" s="136" t="s">
        <v>78</v>
      </c>
      <c r="B66" s="139" t="str">
        <f>[2]Лист1!F11</f>
        <v>холодное водоснабжение без канализации</v>
      </c>
      <c r="C66" s="36">
        <f>[3]Расчет1!G41</f>
        <v>1.4039999999999999</v>
      </c>
      <c r="D66" s="36"/>
      <c r="E66" s="58" t="s">
        <v>89</v>
      </c>
      <c r="F66" s="40">
        <f>[3]Расчет1!AG41</f>
        <v>0</v>
      </c>
      <c r="G66" s="36">
        <f>[3]Расчет2!AI42</f>
        <v>0.66165414141414125</v>
      </c>
      <c r="H66" s="40">
        <f>[3]Расчет1!M41</f>
        <v>0.62630436221083918</v>
      </c>
      <c r="I66" s="40">
        <f>[3]Расчет2!P41</f>
        <v>1.1924469014057182</v>
      </c>
      <c r="J66" s="36">
        <f>[3]Расчет2!AI44</f>
        <v>1.2753947474747473</v>
      </c>
      <c r="K66" s="40"/>
      <c r="L66" s="36"/>
      <c r="M66" s="40"/>
      <c r="N66" s="40"/>
      <c r="O66" s="36">
        <f t="shared" ref="O66:O77" si="4">G66+J66</f>
        <v>1.9370488888888886</v>
      </c>
      <c r="P66" s="40"/>
      <c r="Q66" s="36"/>
      <c r="R66" s="21"/>
      <c r="S66" s="21"/>
      <c r="T66" s="21"/>
    </row>
    <row r="67" spans="1:20" ht="15.75" customHeight="1" x14ac:dyDescent="0.25">
      <c r="A67" s="137"/>
      <c r="B67" s="140"/>
      <c r="C67" s="36"/>
      <c r="D67" s="36"/>
      <c r="E67" s="58" t="s">
        <v>90</v>
      </c>
      <c r="F67" s="40"/>
      <c r="G67" s="36">
        <f>[3]Расчет2!AJ42</f>
        <v>0.70165414141414129</v>
      </c>
      <c r="H67" s="40"/>
      <c r="I67" s="40"/>
      <c r="J67" s="36">
        <f>[3]Расчет2!AJ44</f>
        <v>1.2453947474747473</v>
      </c>
      <c r="K67" s="40"/>
      <c r="L67" s="36"/>
      <c r="M67" s="40"/>
      <c r="N67" s="40"/>
      <c r="O67" s="36">
        <f t="shared" si="4"/>
        <v>1.9470488888888886</v>
      </c>
      <c r="P67" s="40"/>
      <c r="Q67" s="36"/>
      <c r="R67" s="21"/>
      <c r="S67" s="21"/>
      <c r="T67" s="21"/>
    </row>
    <row r="68" spans="1:20" ht="15.75" customHeight="1" x14ac:dyDescent="0.25">
      <c r="A68" s="137"/>
      <c r="B68" s="140"/>
      <c r="C68" s="36"/>
      <c r="D68" s="36"/>
      <c r="E68" s="58" t="s">
        <v>91</v>
      </c>
      <c r="F68" s="40"/>
      <c r="G68" s="36">
        <f>[3]Расчет2!AK42</f>
        <v>0.81165414141414127</v>
      </c>
      <c r="H68" s="40"/>
      <c r="I68" s="40"/>
      <c r="J68" s="36">
        <f>[3]Расчет2!AK44</f>
        <v>1.1703947474747474</v>
      </c>
      <c r="K68" s="40"/>
      <c r="L68" s="36"/>
      <c r="M68" s="40"/>
      <c r="N68" s="40"/>
      <c r="O68" s="36">
        <f t="shared" si="4"/>
        <v>1.9820488888888885</v>
      </c>
      <c r="P68" s="40"/>
      <c r="Q68" s="36"/>
      <c r="R68" s="21"/>
      <c r="S68" s="21"/>
      <c r="T68" s="21"/>
    </row>
    <row r="69" spans="1:20" ht="15.75" customHeight="1" x14ac:dyDescent="0.25">
      <c r="A69" s="137"/>
      <c r="B69" s="140"/>
      <c r="C69" s="36"/>
      <c r="D69" s="36"/>
      <c r="E69" s="58" t="s">
        <v>92</v>
      </c>
      <c r="F69" s="40"/>
      <c r="G69" s="36">
        <f>[3]Расчет2!AL42</f>
        <v>0.96434540986484096</v>
      </c>
      <c r="H69" s="40"/>
      <c r="I69" s="40"/>
      <c r="J69" s="36">
        <f>[3]Расчет2!AL44</f>
        <v>0.96770347902404774</v>
      </c>
      <c r="K69" s="40"/>
      <c r="L69" s="36"/>
      <c r="M69" s="40"/>
      <c r="N69" s="40"/>
      <c r="O69" s="36">
        <f t="shared" si="4"/>
        <v>1.9320488888888887</v>
      </c>
      <c r="P69" s="40"/>
      <c r="Q69" s="36"/>
      <c r="R69" s="21"/>
      <c r="S69" s="21"/>
      <c r="T69" s="21"/>
    </row>
    <row r="70" spans="1:20" ht="15.75" customHeight="1" x14ac:dyDescent="0.25">
      <c r="A70" s="137"/>
      <c r="B70" s="140"/>
      <c r="C70" s="36"/>
      <c r="D70" s="36"/>
      <c r="E70" s="58" t="s">
        <v>93</v>
      </c>
      <c r="F70" s="40"/>
      <c r="G70" s="36">
        <f>[3]Расчет2!AM42</f>
        <v>0.91434540986484103</v>
      </c>
      <c r="H70" s="40"/>
      <c r="I70" s="40"/>
      <c r="J70" s="36">
        <f>[3]Расчет2!AM44</f>
        <v>1.0677034790240478</v>
      </c>
      <c r="K70" s="40"/>
      <c r="L70" s="36"/>
      <c r="M70" s="40"/>
      <c r="N70" s="40"/>
      <c r="O70" s="36">
        <f t="shared" si="4"/>
        <v>1.982048888888889</v>
      </c>
      <c r="P70" s="40"/>
      <c r="Q70" s="36"/>
      <c r="R70" s="21"/>
      <c r="S70" s="21"/>
      <c r="T70" s="21"/>
    </row>
    <row r="71" spans="1:20" ht="15.75" customHeight="1" x14ac:dyDescent="0.25">
      <c r="A71" s="137"/>
      <c r="B71" s="140"/>
      <c r="C71" s="36"/>
      <c r="D71" s="36"/>
      <c r="E71" s="58" t="s">
        <v>94</v>
      </c>
      <c r="F71" s="40"/>
      <c r="G71" s="36">
        <f>[3]Расчет2!AN42</f>
        <v>0.76165414141414134</v>
      </c>
      <c r="H71" s="40"/>
      <c r="I71" s="40"/>
      <c r="J71" s="36">
        <f>[3]Расчет2!AN44</f>
        <v>1.353858387799564</v>
      </c>
      <c r="K71" s="40"/>
      <c r="L71" s="36"/>
      <c r="M71" s="40"/>
      <c r="N71" s="40"/>
      <c r="O71" s="36">
        <f t="shared" si="4"/>
        <v>2.1155125292137056</v>
      </c>
      <c r="P71" s="40"/>
      <c r="Q71" s="36"/>
      <c r="R71" s="21"/>
      <c r="S71" s="21"/>
      <c r="T71" s="21"/>
    </row>
    <row r="72" spans="1:20" ht="15.75" customHeight="1" x14ac:dyDescent="0.25">
      <c r="A72" s="137"/>
      <c r="B72" s="140"/>
      <c r="C72" s="36"/>
      <c r="D72" s="36"/>
      <c r="E72" s="58" t="s">
        <v>95</v>
      </c>
      <c r="F72" s="40"/>
      <c r="G72" s="36">
        <f>[3]Расчет2!AO42</f>
        <v>0.68165414141414127</v>
      </c>
      <c r="H72" s="40"/>
      <c r="I72" s="40"/>
      <c r="J72" s="36">
        <f>[3]Расчет2!AO44</f>
        <v>1.4238583877995641</v>
      </c>
      <c r="K72" s="40"/>
      <c r="L72" s="36"/>
      <c r="M72" s="40"/>
      <c r="N72" s="40"/>
      <c r="O72" s="36">
        <f t="shared" si="4"/>
        <v>2.1055125292137054</v>
      </c>
      <c r="P72" s="40"/>
      <c r="Q72" s="36"/>
      <c r="R72" s="21"/>
      <c r="S72" s="21"/>
      <c r="T72" s="21"/>
    </row>
    <row r="73" spans="1:20" ht="15.75" customHeight="1" x14ac:dyDescent="0.25">
      <c r="A73" s="137"/>
      <c r="B73" s="140"/>
      <c r="C73" s="36"/>
      <c r="D73" s="36"/>
      <c r="E73" s="58" t="s">
        <v>96</v>
      </c>
      <c r="F73" s="40"/>
      <c r="G73" s="36">
        <f>[3]Расчет2!AP42</f>
        <v>0.76165414141414134</v>
      </c>
      <c r="H73" s="40"/>
      <c r="I73" s="40"/>
      <c r="J73" s="36">
        <f>[3]Расчет2!AP44</f>
        <v>1.353858387799564</v>
      </c>
      <c r="K73" s="40"/>
      <c r="L73" s="36"/>
      <c r="M73" s="40"/>
      <c r="N73" s="40"/>
      <c r="O73" s="36">
        <f t="shared" si="4"/>
        <v>2.1155125292137056</v>
      </c>
      <c r="P73" s="40"/>
      <c r="Q73" s="36"/>
      <c r="R73" s="21"/>
      <c r="S73" s="21"/>
      <c r="T73" s="21"/>
    </row>
    <row r="74" spans="1:20" ht="15.75" customHeight="1" x14ac:dyDescent="0.25">
      <c r="A74" s="137"/>
      <c r="B74" s="140"/>
      <c r="C74" s="36"/>
      <c r="D74" s="36"/>
      <c r="E74" s="58" t="s">
        <v>97</v>
      </c>
      <c r="F74" s="40"/>
      <c r="G74" s="36">
        <f>[3]Расчет2!AQ42</f>
        <v>0.91434540986484103</v>
      </c>
      <c r="H74" s="40"/>
      <c r="I74" s="40"/>
      <c r="J74" s="36">
        <f>[3]Расчет2!AQ44</f>
        <v>1.0677034790240478</v>
      </c>
      <c r="K74" s="40"/>
      <c r="L74" s="36"/>
      <c r="M74" s="40"/>
      <c r="N74" s="40"/>
      <c r="O74" s="36">
        <f t="shared" si="4"/>
        <v>1.982048888888889</v>
      </c>
      <c r="P74" s="40"/>
      <c r="Q74" s="36"/>
      <c r="R74" s="21"/>
      <c r="S74" s="21"/>
      <c r="T74" s="21"/>
    </row>
    <row r="75" spans="1:20" ht="15.75" customHeight="1" x14ac:dyDescent="0.25">
      <c r="A75" s="137"/>
      <c r="B75" s="140"/>
      <c r="C75" s="36"/>
      <c r="D75" s="36"/>
      <c r="E75" s="58" t="s">
        <v>98</v>
      </c>
      <c r="F75" s="40"/>
      <c r="G75" s="36">
        <f>[3]Расчет2!AR42</f>
        <v>0.96434540986484096</v>
      </c>
      <c r="H75" s="40"/>
      <c r="I75" s="40"/>
      <c r="J75" s="36">
        <f>[3]Расчет2!AR44</f>
        <v>0.96770347902404774</v>
      </c>
      <c r="K75" s="40"/>
      <c r="L75" s="36"/>
      <c r="M75" s="40"/>
      <c r="N75" s="40"/>
      <c r="O75" s="36">
        <f t="shared" si="4"/>
        <v>1.9320488888888887</v>
      </c>
      <c r="P75" s="40"/>
      <c r="Q75" s="36"/>
      <c r="R75" s="21"/>
      <c r="S75" s="21"/>
      <c r="T75" s="21"/>
    </row>
    <row r="76" spans="1:20" ht="15.75" customHeight="1" x14ac:dyDescent="0.25">
      <c r="A76" s="137"/>
      <c r="B76" s="140"/>
      <c r="C76" s="36"/>
      <c r="D76" s="36"/>
      <c r="E76" s="58" t="s">
        <v>99</v>
      </c>
      <c r="F76" s="40"/>
      <c r="G76" s="36">
        <f>[3]Расчет2!AS42</f>
        <v>0.81165414141414127</v>
      </c>
      <c r="H76" s="40"/>
      <c r="I76" s="40"/>
      <c r="J76" s="36">
        <f>[3]Расчет2!AS44</f>
        <v>1.1703947474747474</v>
      </c>
      <c r="K76" s="40"/>
      <c r="L76" s="36"/>
      <c r="M76" s="40"/>
      <c r="N76" s="40"/>
      <c r="O76" s="36">
        <f t="shared" si="4"/>
        <v>1.9820488888888885</v>
      </c>
      <c r="P76" s="40"/>
      <c r="Q76" s="36"/>
      <c r="R76" s="21"/>
      <c r="S76" s="21"/>
      <c r="T76" s="21"/>
    </row>
    <row r="77" spans="1:20" ht="15.75" customHeight="1" x14ac:dyDescent="0.25">
      <c r="A77" s="138"/>
      <c r="B77" s="141"/>
      <c r="C77" s="36"/>
      <c r="D77" s="36"/>
      <c r="E77" s="58" t="s">
        <v>100</v>
      </c>
      <c r="F77" s="40"/>
      <c r="G77" s="36">
        <f>[3]Расчет2!AT42</f>
        <v>0.70165414141414129</v>
      </c>
      <c r="H77" s="40"/>
      <c r="I77" s="40"/>
      <c r="J77" s="36">
        <f>[3]Расчет2!AT44</f>
        <v>1.2453947474747473</v>
      </c>
      <c r="K77" s="40"/>
      <c r="L77" s="36"/>
      <c r="M77" s="40"/>
      <c r="N77" s="40"/>
      <c r="O77" s="36">
        <f t="shared" si="4"/>
        <v>1.9470488888888886</v>
      </c>
      <c r="P77" s="40"/>
      <c r="Q77" s="36"/>
      <c r="R77" s="21"/>
      <c r="S77" s="21"/>
      <c r="T77" s="21"/>
    </row>
    <row r="78" spans="1:20" ht="16.5" hidden="1" customHeight="1" x14ac:dyDescent="0.25">
      <c r="A78" s="34"/>
      <c r="B78" s="35"/>
      <c r="C78" s="36"/>
      <c r="D78" s="36"/>
      <c r="E78" s="58"/>
      <c r="F78" s="40"/>
      <c r="G78" s="59">
        <f>SUM(G79:G90)</f>
        <v>31.117896743102435</v>
      </c>
      <c r="H78" s="40"/>
      <c r="I78" s="40"/>
      <c r="J78" s="59">
        <f>SUM(J79:J90)</f>
        <v>40.895971717978966</v>
      </c>
      <c r="K78" s="40"/>
      <c r="L78" s="36"/>
      <c r="M78" s="40"/>
      <c r="N78" s="40"/>
      <c r="O78" s="59">
        <f>SUM(O79:O90)</f>
        <v>72.013868461081387</v>
      </c>
      <c r="P78" s="40"/>
      <c r="Q78" s="36"/>
      <c r="R78" s="21"/>
      <c r="S78" s="21"/>
      <c r="T78" s="21"/>
    </row>
    <row r="79" spans="1:20" ht="15.75" customHeight="1" x14ac:dyDescent="0.25">
      <c r="A79" s="136" t="s">
        <v>79</v>
      </c>
      <c r="B79" s="139" t="s">
        <v>77</v>
      </c>
      <c r="C79" s="36">
        <f>[3]Расчет1!G52</f>
        <v>4.1069800000000001</v>
      </c>
      <c r="D79" s="36"/>
      <c r="E79" s="58" t="s">
        <v>89</v>
      </c>
      <c r="F79" s="40">
        <f>[3]Расчет1!AG52</f>
        <v>0</v>
      </c>
      <c r="G79" s="36">
        <f>[3]Расчет2!AI53</f>
        <v>2.0410262626262625</v>
      </c>
      <c r="H79" s="40">
        <f>[3]Расчет1!M52</f>
        <v>2.3641201493609074</v>
      </c>
      <c r="I79" s="40">
        <f>[3]Расчет2!P52</f>
        <v>3.4079976431649146</v>
      </c>
      <c r="J79" s="36">
        <f>[3]Расчет2!AI55</f>
        <v>3.8677559595959594</v>
      </c>
      <c r="K79" s="40"/>
      <c r="L79" s="36"/>
      <c r="M79" s="40"/>
      <c r="N79" s="40">
        <f>F79+I79</f>
        <v>3.4079976431649146</v>
      </c>
      <c r="O79" s="36">
        <f>G79+J79</f>
        <v>5.9087822222222215</v>
      </c>
      <c r="P79" s="40"/>
      <c r="Q79" s="36"/>
      <c r="R79" s="21"/>
      <c r="S79" s="21"/>
      <c r="T79" s="21"/>
    </row>
    <row r="80" spans="1:20" ht="15.75" customHeight="1" x14ac:dyDescent="0.25">
      <c r="A80" s="137"/>
      <c r="B80" s="140"/>
      <c r="C80" s="36"/>
      <c r="D80" s="36"/>
      <c r="E80" s="58" t="s">
        <v>90</v>
      </c>
      <c r="F80" s="40"/>
      <c r="G80" s="36">
        <f>[3]Расчет2!AJ53</f>
        <v>2.2410262626262627</v>
      </c>
      <c r="H80" s="40"/>
      <c r="I80" s="40"/>
      <c r="J80" s="36">
        <f>[3]Расчет2!AJ55</f>
        <v>3.6677559595959592</v>
      </c>
      <c r="K80" s="40"/>
      <c r="L80" s="36"/>
      <c r="M80" s="40"/>
      <c r="N80" s="40"/>
      <c r="O80" s="36">
        <f t="shared" ref="O80:O90" si="5">G80+J80</f>
        <v>5.9087822222222215</v>
      </c>
      <c r="P80" s="40"/>
      <c r="Q80" s="36"/>
      <c r="R80" s="21"/>
      <c r="S80" s="21"/>
      <c r="T80" s="21"/>
    </row>
    <row r="81" spans="1:20" ht="15.75" customHeight="1" x14ac:dyDescent="0.25">
      <c r="A81" s="137"/>
      <c r="B81" s="140"/>
      <c r="C81" s="36"/>
      <c r="D81" s="36"/>
      <c r="E81" s="58" t="s">
        <v>91</v>
      </c>
      <c r="F81" s="40"/>
      <c r="G81" s="36">
        <f>[3]Расчет2!AK53</f>
        <v>2.5410262626262625</v>
      </c>
      <c r="H81" s="40"/>
      <c r="I81" s="40"/>
      <c r="J81" s="36">
        <f>[3]Расчет2!AK55</f>
        <v>3.3677559595959594</v>
      </c>
      <c r="K81" s="40"/>
      <c r="L81" s="36"/>
      <c r="M81" s="40"/>
      <c r="N81" s="40"/>
      <c r="O81" s="36">
        <f t="shared" si="5"/>
        <v>5.9087822222222215</v>
      </c>
      <c r="P81" s="40"/>
      <c r="Q81" s="36"/>
      <c r="R81" s="21"/>
      <c r="S81" s="21"/>
      <c r="T81" s="21"/>
    </row>
    <row r="82" spans="1:20" ht="15.75" customHeight="1" x14ac:dyDescent="0.25">
      <c r="A82" s="137"/>
      <c r="B82" s="140"/>
      <c r="C82" s="36"/>
      <c r="D82" s="36"/>
      <c r="E82" s="58" t="s">
        <v>92</v>
      </c>
      <c r="F82" s="40"/>
      <c r="G82" s="36">
        <f>[3]Расчет2!AL53</f>
        <v>3.1974216605230823</v>
      </c>
      <c r="H82" s="40"/>
      <c r="I82" s="40"/>
      <c r="J82" s="36">
        <f>[3]Расчет2!AL55</f>
        <v>2.7113605616991396</v>
      </c>
      <c r="K82" s="40"/>
      <c r="L82" s="36"/>
      <c r="M82" s="40"/>
      <c r="N82" s="40"/>
      <c r="O82" s="36">
        <f t="shared" si="5"/>
        <v>5.9087822222222215</v>
      </c>
      <c r="P82" s="40"/>
      <c r="Q82" s="36"/>
      <c r="R82" s="21"/>
      <c r="S82" s="21"/>
      <c r="T82" s="21"/>
    </row>
    <row r="83" spans="1:20" ht="15.75" customHeight="1" x14ac:dyDescent="0.25">
      <c r="A83" s="137"/>
      <c r="B83" s="140"/>
      <c r="C83" s="36"/>
      <c r="D83" s="36"/>
      <c r="E83" s="58" t="s">
        <v>93</v>
      </c>
      <c r="F83" s="40"/>
      <c r="G83" s="36">
        <f>[3]Расчет2!AM53</f>
        <v>3.0974216605230822</v>
      </c>
      <c r="H83" s="40"/>
      <c r="I83" s="40"/>
      <c r="J83" s="36">
        <f>[3]Расчет2!AM55</f>
        <v>2.8113605616991397</v>
      </c>
      <c r="K83" s="40"/>
      <c r="L83" s="36"/>
      <c r="M83" s="40"/>
      <c r="N83" s="40"/>
      <c r="O83" s="36">
        <f t="shared" si="5"/>
        <v>5.9087822222222215</v>
      </c>
      <c r="P83" s="40"/>
      <c r="Q83" s="36"/>
      <c r="R83" s="21"/>
      <c r="S83" s="21"/>
      <c r="T83" s="21"/>
    </row>
    <row r="84" spans="1:20" ht="15.75" customHeight="1" x14ac:dyDescent="0.25">
      <c r="A84" s="137"/>
      <c r="B84" s="140"/>
      <c r="C84" s="36"/>
      <c r="D84" s="36"/>
      <c r="E84" s="58" t="s">
        <v>94</v>
      </c>
      <c r="F84" s="40"/>
      <c r="G84" s="36">
        <f>[3]Расчет2!AN53</f>
        <v>2.3910262626262626</v>
      </c>
      <c r="H84" s="40"/>
      <c r="I84" s="40"/>
      <c r="J84" s="36">
        <f>[3]Расчет2!AN55</f>
        <v>3.8872498910675382</v>
      </c>
      <c r="K84" s="40"/>
      <c r="L84" s="36"/>
      <c r="M84" s="40"/>
      <c r="N84" s="40"/>
      <c r="O84" s="36">
        <f t="shared" si="5"/>
        <v>6.2782761536938008</v>
      </c>
      <c r="P84" s="40"/>
      <c r="Q84" s="36"/>
      <c r="R84" s="21"/>
      <c r="S84" s="21"/>
      <c r="T84" s="21"/>
    </row>
    <row r="85" spans="1:20" ht="15.75" customHeight="1" x14ac:dyDescent="0.25">
      <c r="A85" s="137"/>
      <c r="B85" s="140"/>
      <c r="C85" s="36"/>
      <c r="D85" s="36"/>
      <c r="E85" s="58" t="s">
        <v>95</v>
      </c>
      <c r="F85" s="40"/>
      <c r="G85" s="36">
        <f>[3]Расчет2!AO53</f>
        <v>2.1410262626262626</v>
      </c>
      <c r="H85" s="40"/>
      <c r="I85" s="40"/>
      <c r="J85" s="36">
        <f>[3]Расчет2!AO55</f>
        <v>4.1372498910675377</v>
      </c>
      <c r="K85" s="40"/>
      <c r="L85" s="36"/>
      <c r="M85" s="40"/>
      <c r="N85" s="40"/>
      <c r="O85" s="36">
        <f t="shared" si="5"/>
        <v>6.2782761536938008</v>
      </c>
      <c r="P85" s="40"/>
      <c r="Q85" s="36"/>
      <c r="R85" s="21"/>
      <c r="S85" s="21"/>
      <c r="T85" s="21"/>
    </row>
    <row r="86" spans="1:20" ht="15.75" customHeight="1" x14ac:dyDescent="0.25">
      <c r="A86" s="137"/>
      <c r="B86" s="140"/>
      <c r="C86" s="36"/>
      <c r="D86" s="36"/>
      <c r="E86" s="58" t="s">
        <v>96</v>
      </c>
      <c r="F86" s="40"/>
      <c r="G86" s="36">
        <f>[3]Расчет2!AP53</f>
        <v>2.3910262626262626</v>
      </c>
      <c r="H86" s="40"/>
      <c r="I86" s="40"/>
      <c r="J86" s="36">
        <f>[3]Расчет2!AP55</f>
        <v>3.8872498910675382</v>
      </c>
      <c r="K86" s="40"/>
      <c r="L86" s="36"/>
      <c r="M86" s="40"/>
      <c r="N86" s="40"/>
      <c r="O86" s="36">
        <f t="shared" si="5"/>
        <v>6.2782761536938008</v>
      </c>
      <c r="P86" s="40"/>
      <c r="Q86" s="36"/>
      <c r="R86" s="21"/>
      <c r="S86" s="21"/>
      <c r="T86" s="21"/>
    </row>
    <row r="87" spans="1:20" ht="15.75" customHeight="1" x14ac:dyDescent="0.25">
      <c r="A87" s="137"/>
      <c r="B87" s="140"/>
      <c r="C87" s="36"/>
      <c r="D87" s="36"/>
      <c r="E87" s="58" t="s">
        <v>97</v>
      </c>
      <c r="F87" s="40"/>
      <c r="G87" s="36">
        <f>[3]Расчет2!AQ53</f>
        <v>3.0974216605230822</v>
      </c>
      <c r="H87" s="40"/>
      <c r="I87" s="40"/>
      <c r="J87" s="36">
        <f>[3]Расчет2!AQ55</f>
        <v>2.8113605616991397</v>
      </c>
      <c r="K87" s="40"/>
      <c r="L87" s="36"/>
      <c r="M87" s="40"/>
      <c r="N87" s="40"/>
      <c r="O87" s="36">
        <f t="shared" si="5"/>
        <v>5.9087822222222215</v>
      </c>
      <c r="P87" s="40"/>
      <c r="Q87" s="36"/>
      <c r="R87" s="21"/>
      <c r="S87" s="21"/>
      <c r="T87" s="21"/>
    </row>
    <row r="88" spans="1:20" ht="15.75" customHeight="1" x14ac:dyDescent="0.25">
      <c r="A88" s="137"/>
      <c r="B88" s="140"/>
      <c r="C88" s="36"/>
      <c r="D88" s="36"/>
      <c r="E88" s="58" t="s">
        <v>98</v>
      </c>
      <c r="F88" s="40"/>
      <c r="G88" s="36">
        <f>[3]Расчет2!AR53</f>
        <v>3.1974216605230823</v>
      </c>
      <c r="H88" s="40"/>
      <c r="I88" s="40"/>
      <c r="J88" s="36">
        <f>[3]Расчет2!AR55</f>
        <v>2.7113605616991396</v>
      </c>
      <c r="K88" s="40"/>
      <c r="L88" s="36"/>
      <c r="M88" s="40"/>
      <c r="N88" s="40"/>
      <c r="O88" s="36">
        <f t="shared" si="5"/>
        <v>5.9087822222222215</v>
      </c>
      <c r="P88" s="40"/>
      <c r="Q88" s="36"/>
      <c r="R88" s="21"/>
      <c r="S88" s="21"/>
      <c r="T88" s="21"/>
    </row>
    <row r="89" spans="1:20" ht="15.75" customHeight="1" x14ac:dyDescent="0.25">
      <c r="A89" s="137"/>
      <c r="B89" s="140"/>
      <c r="C89" s="36"/>
      <c r="D89" s="36"/>
      <c r="E89" s="58" t="s">
        <v>99</v>
      </c>
      <c r="F89" s="40"/>
      <c r="G89" s="36">
        <f>[3]Расчет2!AS53</f>
        <v>2.5410262626262625</v>
      </c>
      <c r="H89" s="40"/>
      <c r="I89" s="40"/>
      <c r="J89" s="36">
        <f>[3]Расчет2!AS55</f>
        <v>3.3677559595959594</v>
      </c>
      <c r="K89" s="40"/>
      <c r="L89" s="36"/>
      <c r="M89" s="40"/>
      <c r="N89" s="40"/>
      <c r="O89" s="36">
        <f t="shared" si="5"/>
        <v>5.9087822222222215</v>
      </c>
      <c r="P89" s="40"/>
      <c r="Q89" s="36"/>
      <c r="R89" s="21"/>
      <c r="S89" s="21"/>
      <c r="T89" s="21"/>
    </row>
    <row r="90" spans="1:20" ht="15.75" customHeight="1" x14ac:dyDescent="0.25">
      <c r="A90" s="138"/>
      <c r="B90" s="141"/>
      <c r="C90" s="36"/>
      <c r="D90" s="36"/>
      <c r="E90" s="58" t="s">
        <v>100</v>
      </c>
      <c r="F90" s="40"/>
      <c r="G90" s="36">
        <f>[3]Расчет2!AT53</f>
        <v>2.2410262626262627</v>
      </c>
      <c r="H90" s="40"/>
      <c r="I90" s="40"/>
      <c r="J90" s="36">
        <f>[3]Расчет2!AT55</f>
        <v>3.6677559595959592</v>
      </c>
      <c r="K90" s="40"/>
      <c r="L90" s="36"/>
      <c r="M90" s="40"/>
      <c r="N90" s="40"/>
      <c r="O90" s="36">
        <f t="shared" si="5"/>
        <v>5.9087822222222215</v>
      </c>
      <c r="P90" s="40"/>
      <c r="Q90" s="36"/>
      <c r="R90" s="21"/>
      <c r="S90" s="21"/>
      <c r="T90" s="21"/>
    </row>
    <row r="91" spans="1:20" ht="0.75" hidden="1" customHeight="1" x14ac:dyDescent="0.25">
      <c r="A91" s="34" t="s">
        <v>80</v>
      </c>
      <c r="B91" s="35" t="str">
        <f>[2]Лист1!F13</f>
        <v>холодное водоснабжение, канализация, газоснабжение, без ванны</v>
      </c>
      <c r="C91" s="36">
        <f>[3]Расчет1!G63</f>
        <v>4.4590833333333331</v>
      </c>
      <c r="D91" s="36"/>
      <c r="E91" s="36"/>
      <c r="F91" s="60"/>
      <c r="G91" s="61"/>
      <c r="H91" s="60"/>
      <c r="I91" s="61"/>
      <c r="J91" s="61"/>
      <c r="K91" s="61"/>
      <c r="L91" s="61"/>
      <c r="M91" s="61"/>
      <c r="N91" s="61"/>
      <c r="O91" s="61"/>
      <c r="P91" s="61"/>
      <c r="Q91" s="61"/>
      <c r="R91" s="21"/>
      <c r="S91" s="21"/>
      <c r="T91" s="21"/>
    </row>
    <row r="92" spans="1:20" ht="32.25" hidden="1" customHeight="1" x14ac:dyDescent="0.25">
      <c r="A92" s="34" t="s">
        <v>81</v>
      </c>
      <c r="B92" s="35" t="str">
        <f>[2]Лист1!F14</f>
        <v>холодное водоснабжение, канализация, водонагреватель на твердом топливе, ванна</v>
      </c>
      <c r="C92" s="36">
        <f>[3]Расчет1!G74</f>
        <v>4.4590833333333331</v>
      </c>
      <c r="D92" s="36"/>
      <c r="E92" s="36"/>
      <c r="F92" s="40"/>
      <c r="G92" s="36"/>
      <c r="H92" s="40"/>
      <c r="I92" s="36"/>
      <c r="J92" s="36"/>
      <c r="K92" s="36"/>
      <c r="L92" s="36"/>
      <c r="M92" s="36"/>
      <c r="N92" s="36"/>
      <c r="O92" s="36"/>
      <c r="P92" s="36"/>
      <c r="Q92" s="36"/>
      <c r="R92" s="21"/>
      <c r="S92" s="21"/>
      <c r="T92" s="21"/>
    </row>
    <row r="93" spans="1:20" ht="31.5" hidden="1" customHeight="1" x14ac:dyDescent="0.25">
      <c r="A93" s="34" t="s">
        <v>82</v>
      </c>
      <c r="B93" s="35" t="str">
        <f>[2]Лист1!F16</f>
        <v>холодное водоснабжение, канализация, газовый и электрический водонагреватель, ванна</v>
      </c>
      <c r="C93" s="36">
        <f>[3]Расчет1!G95</f>
        <v>5.6757499999999999</v>
      </c>
      <c r="D93" s="36"/>
      <c r="E93" s="36"/>
      <c r="F93" s="40"/>
      <c r="G93" s="36"/>
      <c r="H93" s="40"/>
      <c r="I93" s="36"/>
      <c r="J93" s="36"/>
      <c r="K93" s="36"/>
      <c r="L93" s="36"/>
      <c r="M93" s="36"/>
      <c r="N93" s="36"/>
      <c r="O93" s="36"/>
      <c r="P93" s="36"/>
      <c r="Q93" s="36"/>
      <c r="R93" s="21"/>
      <c r="S93" s="21"/>
      <c r="T93" s="21"/>
    </row>
    <row r="94" spans="1:20" ht="29.25" hidden="1" customHeight="1" x14ac:dyDescent="0.25">
      <c r="A94" s="34" t="s">
        <v>83</v>
      </c>
      <c r="B94" s="35" t="str">
        <f>[2]Лист1!F19</f>
        <v>холодное и горячее водоснабжение, канализация, без ванны</v>
      </c>
      <c r="C94" s="36">
        <f>[3]Расчет1!G118</f>
        <v>4.2282280753968253</v>
      </c>
      <c r="D94" s="36"/>
      <c r="E94" s="36">
        <f>[3]Расчет1!J118</f>
        <v>1.9479774801587302</v>
      </c>
      <c r="F94" s="40"/>
      <c r="G94" s="36"/>
      <c r="H94" s="40"/>
      <c r="I94" s="36"/>
      <c r="J94" s="36"/>
      <c r="K94" s="36"/>
      <c r="L94" s="36"/>
      <c r="M94" s="36"/>
      <c r="N94" s="36"/>
      <c r="O94" s="36"/>
      <c r="P94" s="36"/>
      <c r="Q94" s="36"/>
      <c r="R94" s="21"/>
      <c r="S94" s="21"/>
      <c r="T94" s="21"/>
    </row>
    <row r="95" spans="1:20" ht="29.25" hidden="1" customHeight="1" x14ac:dyDescent="0.25">
      <c r="A95" s="34" t="s">
        <v>84</v>
      </c>
      <c r="B95" s="35" t="str">
        <f>[2]Лист1!F20</f>
        <v>холодное и горячее водоснабжение, канализация, ванна</v>
      </c>
      <c r="C95" s="36">
        <f>[3]Расчет1!G129</f>
        <v>6.2640000000000002</v>
      </c>
      <c r="D95" s="36"/>
      <c r="E95" s="36">
        <f>[3]Расчет1!J129</f>
        <v>2.91</v>
      </c>
      <c r="F95" s="40"/>
      <c r="G95" s="36"/>
      <c r="H95" s="40"/>
      <c r="I95" s="36"/>
      <c r="J95" s="36"/>
      <c r="K95" s="36"/>
      <c r="L95" s="36"/>
      <c r="M95" s="36"/>
      <c r="N95" s="36"/>
      <c r="O95" s="36"/>
      <c r="P95" s="36"/>
      <c r="Q95" s="36"/>
      <c r="R95" s="21"/>
      <c r="S95" s="21"/>
      <c r="T95" s="21"/>
    </row>
    <row r="96" spans="1:20" hidden="1" x14ac:dyDescent="0.25">
      <c r="A96" s="34" t="s">
        <v>18</v>
      </c>
      <c r="B96" s="42" t="str">
        <f>[5]Лист1!F134</f>
        <v>то же, с сидячей ванной</v>
      </c>
      <c r="C96" s="36">
        <f>[3]Расчет1!G141</f>
        <v>4.7199641865079363</v>
      </c>
      <c r="D96" s="36"/>
      <c r="E96" s="36">
        <f>[3]Расчет1!J141</f>
        <v>2.4397135912698413</v>
      </c>
      <c r="F96" s="40"/>
      <c r="G96" s="36"/>
      <c r="H96" s="40"/>
      <c r="I96" s="36"/>
      <c r="J96" s="36"/>
      <c r="K96" s="36"/>
      <c r="L96" s="36"/>
      <c r="M96" s="36"/>
      <c r="N96" s="36"/>
      <c r="O96" s="36"/>
      <c r="P96" s="36"/>
      <c r="Q96" s="36"/>
      <c r="R96" s="21"/>
      <c r="S96" s="21"/>
      <c r="T96" s="21"/>
    </row>
    <row r="97" spans="1:20" ht="32.25" hidden="1" customHeight="1" x14ac:dyDescent="0.25">
      <c r="A97" s="34" t="s">
        <v>103</v>
      </c>
      <c r="B97" s="42" t="str">
        <f>[5]Лист1!F145</f>
        <v>холодное и горячее водоснабжение, канализация, без душа и ванны</v>
      </c>
      <c r="C97" s="36">
        <f>[3]Расчет1!G152</f>
        <v>3.4906239087301589</v>
      </c>
      <c r="D97" s="36"/>
      <c r="E97" s="36">
        <f>[3]Расчет1!J152</f>
        <v>1.2103733134920633</v>
      </c>
      <c r="F97" s="40"/>
      <c r="G97" s="36"/>
      <c r="H97" s="40"/>
      <c r="I97" s="36"/>
      <c r="J97" s="36"/>
      <c r="K97" s="36"/>
      <c r="L97" s="36"/>
      <c r="M97" s="36"/>
      <c r="N97" s="36"/>
      <c r="O97" s="36"/>
      <c r="P97" s="36"/>
      <c r="Q97" s="36"/>
      <c r="R97" s="21"/>
      <c r="S97" s="21"/>
      <c r="T97" s="21"/>
    </row>
    <row r="98" spans="1:20" ht="15.75" hidden="1" customHeight="1" x14ac:dyDescent="0.25">
      <c r="A98" s="43" t="str">
        <f>[2]Лист1!E25</f>
        <v>2.</v>
      </c>
      <c r="B98" s="44" t="s">
        <v>19</v>
      </c>
      <c r="C98" s="41"/>
      <c r="D98" s="41"/>
      <c r="E98" s="41"/>
      <c r="F98" s="40"/>
      <c r="G98" s="41"/>
      <c r="H98" s="40"/>
      <c r="I98" s="41"/>
      <c r="J98" s="41"/>
      <c r="K98" s="41"/>
      <c r="L98" s="41"/>
      <c r="M98" s="41"/>
      <c r="N98" s="41"/>
      <c r="O98" s="41"/>
      <c r="P98" s="41"/>
      <c r="Q98" s="41"/>
      <c r="R98" s="21"/>
      <c r="S98" s="21"/>
      <c r="T98" s="21"/>
    </row>
    <row r="99" spans="1:20" ht="15.75" hidden="1" customHeight="1" x14ac:dyDescent="0.25">
      <c r="A99" s="43" t="str">
        <f>[2]Лист1!E26</f>
        <v>2.1.</v>
      </c>
      <c r="B99" s="45" t="str">
        <f>[5]Лист1!F152</f>
        <v>без душевых</v>
      </c>
      <c r="C99" s="41">
        <f>[3]Расчет1!G159</f>
        <v>1.2428083333333333</v>
      </c>
      <c r="D99" s="41"/>
      <c r="E99" s="41"/>
      <c r="F99" s="40"/>
      <c r="G99" s="41"/>
      <c r="H99" s="40"/>
      <c r="I99" s="41"/>
      <c r="J99" s="41"/>
      <c r="K99" s="41"/>
      <c r="L99" s="41"/>
      <c r="M99" s="41"/>
      <c r="N99" s="41"/>
      <c r="O99" s="41"/>
      <c r="P99" s="41"/>
      <c r="Q99" s="41"/>
      <c r="R99" s="21"/>
      <c r="S99" s="21"/>
      <c r="T99" s="21"/>
    </row>
    <row r="100" spans="1:20" ht="15.75" hidden="1" customHeight="1" x14ac:dyDescent="0.25">
      <c r="A100" s="43" t="str">
        <f>[2]Лист1!E27</f>
        <v>2.2.</v>
      </c>
      <c r="B100" s="45" t="str">
        <f>[5]Лист1!F153</f>
        <v>с общим душем</v>
      </c>
      <c r="C100" s="41">
        <f>[3]Расчет1!G160</f>
        <v>1.5747125000000002</v>
      </c>
      <c r="D100" s="41"/>
      <c r="E100" s="41"/>
      <c r="F100" s="40"/>
      <c r="G100" s="41"/>
      <c r="H100" s="40"/>
      <c r="I100" s="41"/>
      <c r="J100" s="41"/>
      <c r="K100" s="41"/>
      <c r="L100" s="41"/>
      <c r="M100" s="41"/>
      <c r="N100" s="41"/>
      <c r="O100" s="41"/>
      <c r="P100" s="41"/>
      <c r="Q100" s="41"/>
      <c r="R100" s="21"/>
      <c r="S100" s="21"/>
      <c r="T100" s="21"/>
    </row>
    <row r="101" spans="1:20" ht="15.75" hidden="1" customHeight="1" x14ac:dyDescent="0.25">
      <c r="A101" s="43" t="str">
        <f>[2]Лист1!E28</f>
        <v>2.3.</v>
      </c>
      <c r="B101" s="45" t="str">
        <f>[5]Лист1!F154</f>
        <v>с душевыми в каждой секции</v>
      </c>
      <c r="C101" s="41">
        <f>[3]Расчет1!G161</f>
        <v>2.2096166666666668</v>
      </c>
      <c r="D101" s="41"/>
      <c r="E101" s="41"/>
      <c r="F101" s="40"/>
      <c r="G101" s="41"/>
      <c r="H101" s="40"/>
      <c r="I101" s="41"/>
      <c r="J101" s="41"/>
      <c r="K101" s="41"/>
      <c r="L101" s="41"/>
      <c r="M101" s="41"/>
      <c r="N101" s="41"/>
      <c r="O101" s="41"/>
      <c r="P101" s="41"/>
      <c r="Q101" s="41"/>
      <c r="R101" s="21"/>
      <c r="S101" s="21"/>
      <c r="T101" s="21"/>
    </row>
    <row r="102" spans="1:20" ht="15.75" hidden="1" customHeight="1" x14ac:dyDescent="0.25">
      <c r="A102" s="43" t="str">
        <f>[2]Лист1!E29</f>
        <v>2.4.</v>
      </c>
      <c r="B102" s="45" t="str">
        <f>[5]Лист1!F155</f>
        <v>с общим душем, кухней, буфетом, прачечной</v>
      </c>
      <c r="C102" s="41">
        <f>[3]Расчет1!G162</f>
        <v>2.8724250000000002</v>
      </c>
      <c r="D102" s="41"/>
      <c r="E102" s="41"/>
      <c r="F102" s="40"/>
      <c r="G102" s="41"/>
      <c r="H102" s="40"/>
      <c r="I102" s="41"/>
      <c r="J102" s="41"/>
      <c r="K102" s="41"/>
      <c r="L102" s="41"/>
      <c r="M102" s="41"/>
      <c r="N102" s="41"/>
      <c r="O102" s="41"/>
      <c r="P102" s="41"/>
      <c r="Q102" s="41"/>
      <c r="R102" s="21"/>
      <c r="S102" s="21"/>
      <c r="T102" s="21"/>
    </row>
    <row r="103" spans="1:20" ht="61.5" customHeight="1" x14ac:dyDescent="0.25">
      <c r="A103" s="149" t="s">
        <v>106</v>
      </c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</row>
    <row r="105" spans="1:20" ht="0.75" customHeight="1" x14ac:dyDescent="0.25"/>
    <row r="106" spans="1:20" x14ac:dyDescent="0.25">
      <c r="A106" s="144" t="s">
        <v>115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</row>
  </sheetData>
  <mergeCells count="28">
    <mergeCell ref="N8:Q9"/>
    <mergeCell ref="A14:A25"/>
    <mergeCell ref="B14:B25"/>
    <mergeCell ref="A27:A38"/>
    <mergeCell ref="B27:B38"/>
    <mergeCell ref="G8:L8"/>
    <mergeCell ref="A40:A51"/>
    <mergeCell ref="B40:B51"/>
    <mergeCell ref="B53:B64"/>
    <mergeCell ref="A66:A77"/>
    <mergeCell ref="B66:B77"/>
    <mergeCell ref="A53:A64"/>
    <mergeCell ref="A79:A90"/>
    <mergeCell ref="B79:B90"/>
    <mergeCell ref="L2:Q2"/>
    <mergeCell ref="L1:Q1"/>
    <mergeCell ref="A106:Q106"/>
    <mergeCell ref="L7:Q7"/>
    <mergeCell ref="F9:J9"/>
    <mergeCell ref="F10:H10"/>
    <mergeCell ref="P10:Q10"/>
    <mergeCell ref="A5:Q5"/>
    <mergeCell ref="A8:A10"/>
    <mergeCell ref="B8:B10"/>
    <mergeCell ref="C8:C10"/>
    <mergeCell ref="D8:D10"/>
    <mergeCell ref="E8:E10"/>
    <mergeCell ref="A103:Q103"/>
  </mergeCells>
  <pageMargins left="0.9055118110236221" right="0.51181102362204722" top="0.74803149606299213" bottom="0.74803149606299213" header="0.31496062992125984" footer="0.31496062992125984"/>
  <pageSetup paperSize="9" scale="80" orientation="portrait" r:id="rId1"/>
  <rowBreaks count="1" manualBreakCount="1">
    <brk id="52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view="pageBreakPreview" zoomScaleNormal="100" zoomScaleSheetLayoutView="100" workbookViewId="0">
      <selection activeCell="F3" sqref="F3"/>
    </sheetView>
  </sheetViews>
  <sheetFormatPr defaultRowHeight="15" outlineLevelCol="1" x14ac:dyDescent="0.25"/>
  <cols>
    <col min="1" max="1" width="13.140625" style="2" customWidth="1"/>
    <col min="2" max="2" width="15.85546875" style="2" customWidth="1"/>
    <col min="3" max="8" width="9.140625" style="2"/>
    <col min="9" max="9" width="0.140625" style="2" customWidth="1"/>
    <col min="10" max="10" width="6.85546875" style="2" hidden="1" customWidth="1" outlineLevel="1"/>
    <col min="11" max="11" width="7" style="2" hidden="1" customWidth="1" outlineLevel="1"/>
    <col min="12" max="16" width="7.140625" style="2" hidden="1" customWidth="1" outlineLevel="1"/>
    <col min="17" max="17" width="9.140625" style="2" collapsed="1"/>
    <col min="18" max="255" width="9.140625" style="2"/>
    <col min="256" max="256" width="12.140625" style="2" customWidth="1"/>
    <col min="257" max="257" width="13.140625" style="2" customWidth="1"/>
    <col min="258" max="258" width="15.85546875" style="2" customWidth="1"/>
    <col min="259" max="264" width="9.140625" style="2"/>
    <col min="265" max="265" width="0.140625" style="2" customWidth="1"/>
    <col min="266" max="272" width="0" style="2" hidden="1" customWidth="1"/>
    <col min="273" max="511" width="9.140625" style="2"/>
    <col min="512" max="512" width="12.140625" style="2" customWidth="1"/>
    <col min="513" max="513" width="13.140625" style="2" customWidth="1"/>
    <col min="514" max="514" width="15.85546875" style="2" customWidth="1"/>
    <col min="515" max="520" width="9.140625" style="2"/>
    <col min="521" max="521" width="0.140625" style="2" customWidth="1"/>
    <col min="522" max="528" width="0" style="2" hidden="1" customWidth="1"/>
    <col min="529" max="767" width="9.140625" style="2"/>
    <col min="768" max="768" width="12.140625" style="2" customWidth="1"/>
    <col min="769" max="769" width="13.140625" style="2" customWidth="1"/>
    <col min="770" max="770" width="15.85546875" style="2" customWidth="1"/>
    <col min="771" max="776" width="9.140625" style="2"/>
    <col min="777" max="777" width="0.140625" style="2" customWidth="1"/>
    <col min="778" max="784" width="0" style="2" hidden="1" customWidth="1"/>
    <col min="785" max="1023" width="9.140625" style="2"/>
    <col min="1024" max="1024" width="12.140625" style="2" customWidth="1"/>
    <col min="1025" max="1025" width="13.140625" style="2" customWidth="1"/>
    <col min="1026" max="1026" width="15.85546875" style="2" customWidth="1"/>
    <col min="1027" max="1032" width="9.140625" style="2"/>
    <col min="1033" max="1033" width="0.140625" style="2" customWidth="1"/>
    <col min="1034" max="1040" width="0" style="2" hidden="1" customWidth="1"/>
    <col min="1041" max="1279" width="9.140625" style="2"/>
    <col min="1280" max="1280" width="12.140625" style="2" customWidth="1"/>
    <col min="1281" max="1281" width="13.140625" style="2" customWidth="1"/>
    <col min="1282" max="1282" width="15.85546875" style="2" customWidth="1"/>
    <col min="1283" max="1288" width="9.140625" style="2"/>
    <col min="1289" max="1289" width="0.140625" style="2" customWidth="1"/>
    <col min="1290" max="1296" width="0" style="2" hidden="1" customWidth="1"/>
    <col min="1297" max="1535" width="9.140625" style="2"/>
    <col min="1536" max="1536" width="12.140625" style="2" customWidth="1"/>
    <col min="1537" max="1537" width="13.140625" style="2" customWidth="1"/>
    <col min="1538" max="1538" width="15.85546875" style="2" customWidth="1"/>
    <col min="1539" max="1544" width="9.140625" style="2"/>
    <col min="1545" max="1545" width="0.140625" style="2" customWidth="1"/>
    <col min="1546" max="1552" width="0" style="2" hidden="1" customWidth="1"/>
    <col min="1553" max="1791" width="9.140625" style="2"/>
    <col min="1792" max="1792" width="12.140625" style="2" customWidth="1"/>
    <col min="1793" max="1793" width="13.140625" style="2" customWidth="1"/>
    <col min="1794" max="1794" width="15.85546875" style="2" customWidth="1"/>
    <col min="1795" max="1800" width="9.140625" style="2"/>
    <col min="1801" max="1801" width="0.140625" style="2" customWidth="1"/>
    <col min="1802" max="1808" width="0" style="2" hidden="1" customWidth="1"/>
    <col min="1809" max="2047" width="9.140625" style="2"/>
    <col min="2048" max="2048" width="12.140625" style="2" customWidth="1"/>
    <col min="2049" max="2049" width="13.140625" style="2" customWidth="1"/>
    <col min="2050" max="2050" width="15.85546875" style="2" customWidth="1"/>
    <col min="2051" max="2056" width="9.140625" style="2"/>
    <col min="2057" max="2057" width="0.140625" style="2" customWidth="1"/>
    <col min="2058" max="2064" width="0" style="2" hidden="1" customWidth="1"/>
    <col min="2065" max="2303" width="9.140625" style="2"/>
    <col min="2304" max="2304" width="12.140625" style="2" customWidth="1"/>
    <col min="2305" max="2305" width="13.140625" style="2" customWidth="1"/>
    <col min="2306" max="2306" width="15.85546875" style="2" customWidth="1"/>
    <col min="2307" max="2312" width="9.140625" style="2"/>
    <col min="2313" max="2313" width="0.140625" style="2" customWidth="1"/>
    <col min="2314" max="2320" width="0" style="2" hidden="1" customWidth="1"/>
    <col min="2321" max="2559" width="9.140625" style="2"/>
    <col min="2560" max="2560" width="12.140625" style="2" customWidth="1"/>
    <col min="2561" max="2561" width="13.140625" style="2" customWidth="1"/>
    <col min="2562" max="2562" width="15.85546875" style="2" customWidth="1"/>
    <col min="2563" max="2568" width="9.140625" style="2"/>
    <col min="2569" max="2569" width="0.140625" style="2" customWidth="1"/>
    <col min="2570" max="2576" width="0" style="2" hidden="1" customWidth="1"/>
    <col min="2577" max="2815" width="9.140625" style="2"/>
    <col min="2816" max="2816" width="12.140625" style="2" customWidth="1"/>
    <col min="2817" max="2817" width="13.140625" style="2" customWidth="1"/>
    <col min="2818" max="2818" width="15.85546875" style="2" customWidth="1"/>
    <col min="2819" max="2824" width="9.140625" style="2"/>
    <col min="2825" max="2825" width="0.140625" style="2" customWidth="1"/>
    <col min="2826" max="2832" width="0" style="2" hidden="1" customWidth="1"/>
    <col min="2833" max="3071" width="9.140625" style="2"/>
    <col min="3072" max="3072" width="12.140625" style="2" customWidth="1"/>
    <col min="3073" max="3073" width="13.140625" style="2" customWidth="1"/>
    <col min="3074" max="3074" width="15.85546875" style="2" customWidth="1"/>
    <col min="3075" max="3080" width="9.140625" style="2"/>
    <col min="3081" max="3081" width="0.140625" style="2" customWidth="1"/>
    <col min="3082" max="3088" width="0" style="2" hidden="1" customWidth="1"/>
    <col min="3089" max="3327" width="9.140625" style="2"/>
    <col min="3328" max="3328" width="12.140625" style="2" customWidth="1"/>
    <col min="3329" max="3329" width="13.140625" style="2" customWidth="1"/>
    <col min="3330" max="3330" width="15.85546875" style="2" customWidth="1"/>
    <col min="3331" max="3336" width="9.140625" style="2"/>
    <col min="3337" max="3337" width="0.140625" style="2" customWidth="1"/>
    <col min="3338" max="3344" width="0" style="2" hidden="1" customWidth="1"/>
    <col min="3345" max="3583" width="9.140625" style="2"/>
    <col min="3584" max="3584" width="12.140625" style="2" customWidth="1"/>
    <col min="3585" max="3585" width="13.140625" style="2" customWidth="1"/>
    <col min="3586" max="3586" width="15.85546875" style="2" customWidth="1"/>
    <col min="3587" max="3592" width="9.140625" style="2"/>
    <col min="3593" max="3593" width="0.140625" style="2" customWidth="1"/>
    <col min="3594" max="3600" width="0" style="2" hidden="1" customWidth="1"/>
    <col min="3601" max="3839" width="9.140625" style="2"/>
    <col min="3840" max="3840" width="12.140625" style="2" customWidth="1"/>
    <col min="3841" max="3841" width="13.140625" style="2" customWidth="1"/>
    <col min="3842" max="3842" width="15.85546875" style="2" customWidth="1"/>
    <col min="3843" max="3848" width="9.140625" style="2"/>
    <col min="3849" max="3849" width="0.140625" style="2" customWidth="1"/>
    <col min="3850" max="3856" width="0" style="2" hidden="1" customWidth="1"/>
    <col min="3857" max="4095" width="9.140625" style="2"/>
    <col min="4096" max="4096" width="12.140625" style="2" customWidth="1"/>
    <col min="4097" max="4097" width="13.140625" style="2" customWidth="1"/>
    <col min="4098" max="4098" width="15.85546875" style="2" customWidth="1"/>
    <col min="4099" max="4104" width="9.140625" style="2"/>
    <col min="4105" max="4105" width="0.140625" style="2" customWidth="1"/>
    <col min="4106" max="4112" width="0" style="2" hidden="1" customWidth="1"/>
    <col min="4113" max="4351" width="9.140625" style="2"/>
    <col min="4352" max="4352" width="12.140625" style="2" customWidth="1"/>
    <col min="4353" max="4353" width="13.140625" style="2" customWidth="1"/>
    <col min="4354" max="4354" width="15.85546875" style="2" customWidth="1"/>
    <col min="4355" max="4360" width="9.140625" style="2"/>
    <col min="4361" max="4361" width="0.140625" style="2" customWidth="1"/>
    <col min="4362" max="4368" width="0" style="2" hidden="1" customWidth="1"/>
    <col min="4369" max="4607" width="9.140625" style="2"/>
    <col min="4608" max="4608" width="12.140625" style="2" customWidth="1"/>
    <col min="4609" max="4609" width="13.140625" style="2" customWidth="1"/>
    <col min="4610" max="4610" width="15.85546875" style="2" customWidth="1"/>
    <col min="4611" max="4616" width="9.140625" style="2"/>
    <col min="4617" max="4617" width="0.140625" style="2" customWidth="1"/>
    <col min="4618" max="4624" width="0" style="2" hidden="1" customWidth="1"/>
    <col min="4625" max="4863" width="9.140625" style="2"/>
    <col min="4864" max="4864" width="12.140625" style="2" customWidth="1"/>
    <col min="4865" max="4865" width="13.140625" style="2" customWidth="1"/>
    <col min="4866" max="4866" width="15.85546875" style="2" customWidth="1"/>
    <col min="4867" max="4872" width="9.140625" style="2"/>
    <col min="4873" max="4873" width="0.140625" style="2" customWidth="1"/>
    <col min="4874" max="4880" width="0" style="2" hidden="1" customWidth="1"/>
    <col min="4881" max="5119" width="9.140625" style="2"/>
    <col min="5120" max="5120" width="12.140625" style="2" customWidth="1"/>
    <col min="5121" max="5121" width="13.140625" style="2" customWidth="1"/>
    <col min="5122" max="5122" width="15.85546875" style="2" customWidth="1"/>
    <col min="5123" max="5128" width="9.140625" style="2"/>
    <col min="5129" max="5129" width="0.140625" style="2" customWidth="1"/>
    <col min="5130" max="5136" width="0" style="2" hidden="1" customWidth="1"/>
    <col min="5137" max="5375" width="9.140625" style="2"/>
    <col min="5376" max="5376" width="12.140625" style="2" customWidth="1"/>
    <col min="5377" max="5377" width="13.140625" style="2" customWidth="1"/>
    <col min="5378" max="5378" width="15.85546875" style="2" customWidth="1"/>
    <col min="5379" max="5384" width="9.140625" style="2"/>
    <col min="5385" max="5385" width="0.140625" style="2" customWidth="1"/>
    <col min="5386" max="5392" width="0" style="2" hidden="1" customWidth="1"/>
    <col min="5393" max="5631" width="9.140625" style="2"/>
    <col min="5632" max="5632" width="12.140625" style="2" customWidth="1"/>
    <col min="5633" max="5633" width="13.140625" style="2" customWidth="1"/>
    <col min="5634" max="5634" width="15.85546875" style="2" customWidth="1"/>
    <col min="5635" max="5640" width="9.140625" style="2"/>
    <col min="5641" max="5641" width="0.140625" style="2" customWidth="1"/>
    <col min="5642" max="5648" width="0" style="2" hidden="1" customWidth="1"/>
    <col min="5649" max="5887" width="9.140625" style="2"/>
    <col min="5888" max="5888" width="12.140625" style="2" customWidth="1"/>
    <col min="5889" max="5889" width="13.140625" style="2" customWidth="1"/>
    <col min="5890" max="5890" width="15.85546875" style="2" customWidth="1"/>
    <col min="5891" max="5896" width="9.140625" style="2"/>
    <col min="5897" max="5897" width="0.140625" style="2" customWidth="1"/>
    <col min="5898" max="5904" width="0" style="2" hidden="1" customWidth="1"/>
    <col min="5905" max="6143" width="9.140625" style="2"/>
    <col min="6144" max="6144" width="12.140625" style="2" customWidth="1"/>
    <col min="6145" max="6145" width="13.140625" style="2" customWidth="1"/>
    <col min="6146" max="6146" width="15.85546875" style="2" customWidth="1"/>
    <col min="6147" max="6152" width="9.140625" style="2"/>
    <col min="6153" max="6153" width="0.140625" style="2" customWidth="1"/>
    <col min="6154" max="6160" width="0" style="2" hidden="1" customWidth="1"/>
    <col min="6161" max="6399" width="9.140625" style="2"/>
    <col min="6400" max="6400" width="12.140625" style="2" customWidth="1"/>
    <col min="6401" max="6401" width="13.140625" style="2" customWidth="1"/>
    <col min="6402" max="6402" width="15.85546875" style="2" customWidth="1"/>
    <col min="6403" max="6408" width="9.140625" style="2"/>
    <col min="6409" max="6409" width="0.140625" style="2" customWidth="1"/>
    <col min="6410" max="6416" width="0" style="2" hidden="1" customWidth="1"/>
    <col min="6417" max="6655" width="9.140625" style="2"/>
    <col min="6656" max="6656" width="12.140625" style="2" customWidth="1"/>
    <col min="6657" max="6657" width="13.140625" style="2" customWidth="1"/>
    <col min="6658" max="6658" width="15.85546875" style="2" customWidth="1"/>
    <col min="6659" max="6664" width="9.140625" style="2"/>
    <col min="6665" max="6665" width="0.140625" style="2" customWidth="1"/>
    <col min="6666" max="6672" width="0" style="2" hidden="1" customWidth="1"/>
    <col min="6673" max="6911" width="9.140625" style="2"/>
    <col min="6912" max="6912" width="12.140625" style="2" customWidth="1"/>
    <col min="6913" max="6913" width="13.140625" style="2" customWidth="1"/>
    <col min="6914" max="6914" width="15.85546875" style="2" customWidth="1"/>
    <col min="6915" max="6920" width="9.140625" style="2"/>
    <col min="6921" max="6921" width="0.140625" style="2" customWidth="1"/>
    <col min="6922" max="6928" width="0" style="2" hidden="1" customWidth="1"/>
    <col min="6929" max="7167" width="9.140625" style="2"/>
    <col min="7168" max="7168" width="12.140625" style="2" customWidth="1"/>
    <col min="7169" max="7169" width="13.140625" style="2" customWidth="1"/>
    <col min="7170" max="7170" width="15.85546875" style="2" customWidth="1"/>
    <col min="7171" max="7176" width="9.140625" style="2"/>
    <col min="7177" max="7177" width="0.140625" style="2" customWidth="1"/>
    <col min="7178" max="7184" width="0" style="2" hidden="1" customWidth="1"/>
    <col min="7185" max="7423" width="9.140625" style="2"/>
    <col min="7424" max="7424" width="12.140625" style="2" customWidth="1"/>
    <col min="7425" max="7425" width="13.140625" style="2" customWidth="1"/>
    <col min="7426" max="7426" width="15.85546875" style="2" customWidth="1"/>
    <col min="7427" max="7432" width="9.140625" style="2"/>
    <col min="7433" max="7433" width="0.140625" style="2" customWidth="1"/>
    <col min="7434" max="7440" width="0" style="2" hidden="1" customWidth="1"/>
    <col min="7441" max="7679" width="9.140625" style="2"/>
    <col min="7680" max="7680" width="12.140625" style="2" customWidth="1"/>
    <col min="7681" max="7681" width="13.140625" style="2" customWidth="1"/>
    <col min="7682" max="7682" width="15.85546875" style="2" customWidth="1"/>
    <col min="7683" max="7688" width="9.140625" style="2"/>
    <col min="7689" max="7689" width="0.140625" style="2" customWidth="1"/>
    <col min="7690" max="7696" width="0" style="2" hidden="1" customWidth="1"/>
    <col min="7697" max="7935" width="9.140625" style="2"/>
    <col min="7936" max="7936" width="12.140625" style="2" customWidth="1"/>
    <col min="7937" max="7937" width="13.140625" style="2" customWidth="1"/>
    <col min="7938" max="7938" width="15.85546875" style="2" customWidth="1"/>
    <col min="7939" max="7944" width="9.140625" style="2"/>
    <col min="7945" max="7945" width="0.140625" style="2" customWidth="1"/>
    <col min="7946" max="7952" width="0" style="2" hidden="1" customWidth="1"/>
    <col min="7953" max="8191" width="9.140625" style="2"/>
    <col min="8192" max="8192" width="12.140625" style="2" customWidth="1"/>
    <col min="8193" max="8193" width="13.140625" style="2" customWidth="1"/>
    <col min="8194" max="8194" width="15.85546875" style="2" customWidth="1"/>
    <col min="8195" max="8200" width="9.140625" style="2"/>
    <col min="8201" max="8201" width="0.140625" style="2" customWidth="1"/>
    <col min="8202" max="8208" width="0" style="2" hidden="1" customWidth="1"/>
    <col min="8209" max="8447" width="9.140625" style="2"/>
    <col min="8448" max="8448" width="12.140625" style="2" customWidth="1"/>
    <col min="8449" max="8449" width="13.140625" style="2" customWidth="1"/>
    <col min="8450" max="8450" width="15.85546875" style="2" customWidth="1"/>
    <col min="8451" max="8456" width="9.140625" style="2"/>
    <col min="8457" max="8457" width="0.140625" style="2" customWidth="1"/>
    <col min="8458" max="8464" width="0" style="2" hidden="1" customWidth="1"/>
    <col min="8465" max="8703" width="9.140625" style="2"/>
    <col min="8704" max="8704" width="12.140625" style="2" customWidth="1"/>
    <col min="8705" max="8705" width="13.140625" style="2" customWidth="1"/>
    <col min="8706" max="8706" width="15.85546875" style="2" customWidth="1"/>
    <col min="8707" max="8712" width="9.140625" style="2"/>
    <col min="8713" max="8713" width="0.140625" style="2" customWidth="1"/>
    <col min="8714" max="8720" width="0" style="2" hidden="1" customWidth="1"/>
    <col min="8721" max="8959" width="9.140625" style="2"/>
    <col min="8960" max="8960" width="12.140625" style="2" customWidth="1"/>
    <col min="8961" max="8961" width="13.140625" style="2" customWidth="1"/>
    <col min="8962" max="8962" width="15.85546875" style="2" customWidth="1"/>
    <col min="8963" max="8968" width="9.140625" style="2"/>
    <col min="8969" max="8969" width="0.140625" style="2" customWidth="1"/>
    <col min="8970" max="8976" width="0" style="2" hidden="1" customWidth="1"/>
    <col min="8977" max="9215" width="9.140625" style="2"/>
    <col min="9216" max="9216" width="12.140625" style="2" customWidth="1"/>
    <col min="9217" max="9217" width="13.140625" style="2" customWidth="1"/>
    <col min="9218" max="9218" width="15.85546875" style="2" customWidth="1"/>
    <col min="9219" max="9224" width="9.140625" style="2"/>
    <col min="9225" max="9225" width="0.140625" style="2" customWidth="1"/>
    <col min="9226" max="9232" width="0" style="2" hidden="1" customWidth="1"/>
    <col min="9233" max="9471" width="9.140625" style="2"/>
    <col min="9472" max="9472" width="12.140625" style="2" customWidth="1"/>
    <col min="9473" max="9473" width="13.140625" style="2" customWidth="1"/>
    <col min="9474" max="9474" width="15.85546875" style="2" customWidth="1"/>
    <col min="9475" max="9480" width="9.140625" style="2"/>
    <col min="9481" max="9481" width="0.140625" style="2" customWidth="1"/>
    <col min="9482" max="9488" width="0" style="2" hidden="1" customWidth="1"/>
    <col min="9489" max="9727" width="9.140625" style="2"/>
    <col min="9728" max="9728" width="12.140625" style="2" customWidth="1"/>
    <col min="9729" max="9729" width="13.140625" style="2" customWidth="1"/>
    <col min="9730" max="9730" width="15.85546875" style="2" customWidth="1"/>
    <col min="9731" max="9736" width="9.140625" style="2"/>
    <col min="9737" max="9737" width="0.140625" style="2" customWidth="1"/>
    <col min="9738" max="9744" width="0" style="2" hidden="1" customWidth="1"/>
    <col min="9745" max="9983" width="9.140625" style="2"/>
    <col min="9984" max="9984" width="12.140625" style="2" customWidth="1"/>
    <col min="9985" max="9985" width="13.140625" style="2" customWidth="1"/>
    <col min="9986" max="9986" width="15.85546875" style="2" customWidth="1"/>
    <col min="9987" max="9992" width="9.140625" style="2"/>
    <col min="9993" max="9993" width="0.140625" style="2" customWidth="1"/>
    <col min="9994" max="10000" width="0" style="2" hidden="1" customWidth="1"/>
    <col min="10001" max="10239" width="9.140625" style="2"/>
    <col min="10240" max="10240" width="12.140625" style="2" customWidth="1"/>
    <col min="10241" max="10241" width="13.140625" style="2" customWidth="1"/>
    <col min="10242" max="10242" width="15.85546875" style="2" customWidth="1"/>
    <col min="10243" max="10248" width="9.140625" style="2"/>
    <col min="10249" max="10249" width="0.140625" style="2" customWidth="1"/>
    <col min="10250" max="10256" width="0" style="2" hidden="1" customWidth="1"/>
    <col min="10257" max="10495" width="9.140625" style="2"/>
    <col min="10496" max="10496" width="12.140625" style="2" customWidth="1"/>
    <col min="10497" max="10497" width="13.140625" style="2" customWidth="1"/>
    <col min="10498" max="10498" width="15.85546875" style="2" customWidth="1"/>
    <col min="10499" max="10504" width="9.140625" style="2"/>
    <col min="10505" max="10505" width="0.140625" style="2" customWidth="1"/>
    <col min="10506" max="10512" width="0" style="2" hidden="1" customWidth="1"/>
    <col min="10513" max="10751" width="9.140625" style="2"/>
    <col min="10752" max="10752" width="12.140625" style="2" customWidth="1"/>
    <col min="10753" max="10753" width="13.140625" style="2" customWidth="1"/>
    <col min="10754" max="10754" width="15.85546875" style="2" customWidth="1"/>
    <col min="10755" max="10760" width="9.140625" style="2"/>
    <col min="10761" max="10761" width="0.140625" style="2" customWidth="1"/>
    <col min="10762" max="10768" width="0" style="2" hidden="1" customWidth="1"/>
    <col min="10769" max="11007" width="9.140625" style="2"/>
    <col min="11008" max="11008" width="12.140625" style="2" customWidth="1"/>
    <col min="11009" max="11009" width="13.140625" style="2" customWidth="1"/>
    <col min="11010" max="11010" width="15.85546875" style="2" customWidth="1"/>
    <col min="11011" max="11016" width="9.140625" style="2"/>
    <col min="11017" max="11017" width="0.140625" style="2" customWidth="1"/>
    <col min="11018" max="11024" width="0" style="2" hidden="1" customWidth="1"/>
    <col min="11025" max="11263" width="9.140625" style="2"/>
    <col min="11264" max="11264" width="12.140625" style="2" customWidth="1"/>
    <col min="11265" max="11265" width="13.140625" style="2" customWidth="1"/>
    <col min="11266" max="11266" width="15.85546875" style="2" customWidth="1"/>
    <col min="11267" max="11272" width="9.140625" style="2"/>
    <col min="11273" max="11273" width="0.140625" style="2" customWidth="1"/>
    <col min="11274" max="11280" width="0" style="2" hidden="1" customWidth="1"/>
    <col min="11281" max="11519" width="9.140625" style="2"/>
    <col min="11520" max="11520" width="12.140625" style="2" customWidth="1"/>
    <col min="11521" max="11521" width="13.140625" style="2" customWidth="1"/>
    <col min="11522" max="11522" width="15.85546875" style="2" customWidth="1"/>
    <col min="11523" max="11528" width="9.140625" style="2"/>
    <col min="11529" max="11529" width="0.140625" style="2" customWidth="1"/>
    <col min="11530" max="11536" width="0" style="2" hidden="1" customWidth="1"/>
    <col min="11537" max="11775" width="9.140625" style="2"/>
    <col min="11776" max="11776" width="12.140625" style="2" customWidth="1"/>
    <col min="11777" max="11777" width="13.140625" style="2" customWidth="1"/>
    <col min="11778" max="11778" width="15.85546875" style="2" customWidth="1"/>
    <col min="11779" max="11784" width="9.140625" style="2"/>
    <col min="11785" max="11785" width="0.140625" style="2" customWidth="1"/>
    <col min="11786" max="11792" width="0" style="2" hidden="1" customWidth="1"/>
    <col min="11793" max="12031" width="9.140625" style="2"/>
    <col min="12032" max="12032" width="12.140625" style="2" customWidth="1"/>
    <col min="12033" max="12033" width="13.140625" style="2" customWidth="1"/>
    <col min="12034" max="12034" width="15.85546875" style="2" customWidth="1"/>
    <col min="12035" max="12040" width="9.140625" style="2"/>
    <col min="12041" max="12041" width="0.140625" style="2" customWidth="1"/>
    <col min="12042" max="12048" width="0" style="2" hidden="1" customWidth="1"/>
    <col min="12049" max="12287" width="9.140625" style="2"/>
    <col min="12288" max="12288" width="12.140625" style="2" customWidth="1"/>
    <col min="12289" max="12289" width="13.140625" style="2" customWidth="1"/>
    <col min="12290" max="12290" width="15.85546875" style="2" customWidth="1"/>
    <col min="12291" max="12296" width="9.140625" style="2"/>
    <col min="12297" max="12297" width="0.140625" style="2" customWidth="1"/>
    <col min="12298" max="12304" width="0" style="2" hidden="1" customWidth="1"/>
    <col min="12305" max="12543" width="9.140625" style="2"/>
    <col min="12544" max="12544" width="12.140625" style="2" customWidth="1"/>
    <col min="12545" max="12545" width="13.140625" style="2" customWidth="1"/>
    <col min="12546" max="12546" width="15.85546875" style="2" customWidth="1"/>
    <col min="12547" max="12552" width="9.140625" style="2"/>
    <col min="12553" max="12553" width="0.140625" style="2" customWidth="1"/>
    <col min="12554" max="12560" width="0" style="2" hidden="1" customWidth="1"/>
    <col min="12561" max="12799" width="9.140625" style="2"/>
    <col min="12800" max="12800" width="12.140625" style="2" customWidth="1"/>
    <col min="12801" max="12801" width="13.140625" style="2" customWidth="1"/>
    <col min="12802" max="12802" width="15.85546875" style="2" customWidth="1"/>
    <col min="12803" max="12808" width="9.140625" style="2"/>
    <col min="12809" max="12809" width="0.140625" style="2" customWidth="1"/>
    <col min="12810" max="12816" width="0" style="2" hidden="1" customWidth="1"/>
    <col min="12817" max="13055" width="9.140625" style="2"/>
    <col min="13056" max="13056" width="12.140625" style="2" customWidth="1"/>
    <col min="13057" max="13057" width="13.140625" style="2" customWidth="1"/>
    <col min="13058" max="13058" width="15.85546875" style="2" customWidth="1"/>
    <col min="13059" max="13064" width="9.140625" style="2"/>
    <col min="13065" max="13065" width="0.140625" style="2" customWidth="1"/>
    <col min="13066" max="13072" width="0" style="2" hidden="1" customWidth="1"/>
    <col min="13073" max="13311" width="9.140625" style="2"/>
    <col min="13312" max="13312" width="12.140625" style="2" customWidth="1"/>
    <col min="13313" max="13313" width="13.140625" style="2" customWidth="1"/>
    <col min="13314" max="13314" width="15.85546875" style="2" customWidth="1"/>
    <col min="13315" max="13320" width="9.140625" style="2"/>
    <col min="13321" max="13321" width="0.140625" style="2" customWidth="1"/>
    <col min="13322" max="13328" width="0" style="2" hidden="1" customWidth="1"/>
    <col min="13329" max="13567" width="9.140625" style="2"/>
    <col min="13568" max="13568" width="12.140625" style="2" customWidth="1"/>
    <col min="13569" max="13569" width="13.140625" style="2" customWidth="1"/>
    <col min="13570" max="13570" width="15.85546875" style="2" customWidth="1"/>
    <col min="13571" max="13576" width="9.140625" style="2"/>
    <col min="13577" max="13577" width="0.140625" style="2" customWidth="1"/>
    <col min="13578" max="13584" width="0" style="2" hidden="1" customWidth="1"/>
    <col min="13585" max="13823" width="9.140625" style="2"/>
    <col min="13824" max="13824" width="12.140625" style="2" customWidth="1"/>
    <col min="13825" max="13825" width="13.140625" style="2" customWidth="1"/>
    <col min="13826" max="13826" width="15.85546875" style="2" customWidth="1"/>
    <col min="13827" max="13832" width="9.140625" style="2"/>
    <col min="13833" max="13833" width="0.140625" style="2" customWidth="1"/>
    <col min="13834" max="13840" width="0" style="2" hidden="1" customWidth="1"/>
    <col min="13841" max="14079" width="9.140625" style="2"/>
    <col min="14080" max="14080" width="12.140625" style="2" customWidth="1"/>
    <col min="14081" max="14081" width="13.140625" style="2" customWidth="1"/>
    <col min="14082" max="14082" width="15.85546875" style="2" customWidth="1"/>
    <col min="14083" max="14088" width="9.140625" style="2"/>
    <col min="14089" max="14089" width="0.140625" style="2" customWidth="1"/>
    <col min="14090" max="14096" width="0" style="2" hidden="1" customWidth="1"/>
    <col min="14097" max="14335" width="9.140625" style="2"/>
    <col min="14336" max="14336" width="12.140625" style="2" customWidth="1"/>
    <col min="14337" max="14337" width="13.140625" style="2" customWidth="1"/>
    <col min="14338" max="14338" width="15.85546875" style="2" customWidth="1"/>
    <col min="14339" max="14344" width="9.140625" style="2"/>
    <col min="14345" max="14345" width="0.140625" style="2" customWidth="1"/>
    <col min="14346" max="14352" width="0" style="2" hidden="1" customWidth="1"/>
    <col min="14353" max="14591" width="9.140625" style="2"/>
    <col min="14592" max="14592" width="12.140625" style="2" customWidth="1"/>
    <col min="14593" max="14593" width="13.140625" style="2" customWidth="1"/>
    <col min="14594" max="14594" width="15.85546875" style="2" customWidth="1"/>
    <col min="14595" max="14600" width="9.140625" style="2"/>
    <col min="14601" max="14601" width="0.140625" style="2" customWidth="1"/>
    <col min="14602" max="14608" width="0" style="2" hidden="1" customWidth="1"/>
    <col min="14609" max="14847" width="9.140625" style="2"/>
    <col min="14848" max="14848" width="12.140625" style="2" customWidth="1"/>
    <col min="14849" max="14849" width="13.140625" style="2" customWidth="1"/>
    <col min="14850" max="14850" width="15.85546875" style="2" customWidth="1"/>
    <col min="14851" max="14856" width="9.140625" style="2"/>
    <col min="14857" max="14857" width="0.140625" style="2" customWidth="1"/>
    <col min="14858" max="14864" width="0" style="2" hidden="1" customWidth="1"/>
    <col min="14865" max="15103" width="9.140625" style="2"/>
    <col min="15104" max="15104" width="12.140625" style="2" customWidth="1"/>
    <col min="15105" max="15105" width="13.140625" style="2" customWidth="1"/>
    <col min="15106" max="15106" width="15.85546875" style="2" customWidth="1"/>
    <col min="15107" max="15112" width="9.140625" style="2"/>
    <col min="15113" max="15113" width="0.140625" style="2" customWidth="1"/>
    <col min="15114" max="15120" width="0" style="2" hidden="1" customWidth="1"/>
    <col min="15121" max="15359" width="9.140625" style="2"/>
    <col min="15360" max="15360" width="12.140625" style="2" customWidth="1"/>
    <col min="15361" max="15361" width="13.140625" style="2" customWidth="1"/>
    <col min="15362" max="15362" width="15.85546875" style="2" customWidth="1"/>
    <col min="15363" max="15368" width="9.140625" style="2"/>
    <col min="15369" max="15369" width="0.140625" style="2" customWidth="1"/>
    <col min="15370" max="15376" width="0" style="2" hidden="1" customWidth="1"/>
    <col min="15377" max="15615" width="9.140625" style="2"/>
    <col min="15616" max="15616" width="12.140625" style="2" customWidth="1"/>
    <col min="15617" max="15617" width="13.140625" style="2" customWidth="1"/>
    <col min="15618" max="15618" width="15.85546875" style="2" customWidth="1"/>
    <col min="15619" max="15624" width="9.140625" style="2"/>
    <col min="15625" max="15625" width="0.140625" style="2" customWidth="1"/>
    <col min="15626" max="15632" width="0" style="2" hidden="1" customWidth="1"/>
    <col min="15633" max="15871" width="9.140625" style="2"/>
    <col min="15872" max="15872" width="12.140625" style="2" customWidth="1"/>
    <col min="15873" max="15873" width="13.140625" style="2" customWidth="1"/>
    <col min="15874" max="15874" width="15.85546875" style="2" customWidth="1"/>
    <col min="15875" max="15880" width="9.140625" style="2"/>
    <col min="15881" max="15881" width="0.140625" style="2" customWidth="1"/>
    <col min="15882" max="15888" width="0" style="2" hidden="1" customWidth="1"/>
    <col min="15889" max="16127" width="9.140625" style="2"/>
    <col min="16128" max="16128" width="12.140625" style="2" customWidth="1"/>
    <col min="16129" max="16129" width="13.140625" style="2" customWidth="1"/>
    <col min="16130" max="16130" width="15.85546875" style="2" customWidth="1"/>
    <col min="16131" max="16136" width="9.140625" style="2"/>
    <col min="16137" max="16137" width="0.140625" style="2" customWidth="1"/>
    <col min="16138" max="16144" width="0" style="2" hidden="1" customWidth="1"/>
    <col min="16145" max="16384" width="9.140625" style="2"/>
  </cols>
  <sheetData>
    <row r="1" spans="1:16" ht="15.75" customHeight="1" x14ac:dyDescent="0.25">
      <c r="B1" s="151" t="s">
        <v>116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6" ht="54.75" customHeight="1" x14ac:dyDescent="0.25">
      <c r="B2" s="142" t="s">
        <v>120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6" ht="21" customHeight="1" x14ac:dyDescent="0.25">
      <c r="C3"/>
    </row>
    <row r="4" spans="1:16" ht="15.75" x14ac:dyDescent="0.25">
      <c r="A4" s="162" t="s">
        <v>26</v>
      </c>
      <c r="B4" s="162"/>
      <c r="C4" s="162"/>
      <c r="D4" s="162"/>
      <c r="E4" s="162"/>
      <c r="F4" s="162"/>
      <c r="G4" s="162"/>
    </row>
    <row r="5" spans="1:16" ht="6.75" customHeight="1" x14ac:dyDescent="0.25">
      <c r="A5" s="3"/>
      <c r="B5" s="3"/>
      <c r="C5" s="3"/>
      <c r="D5" s="4"/>
      <c r="E5" s="3"/>
      <c r="F5" s="3"/>
      <c r="G5" s="3"/>
    </row>
    <row r="6" spans="1:16" ht="15.75" hidden="1" x14ac:dyDescent="0.25">
      <c r="A6" s="5" t="s">
        <v>27</v>
      </c>
      <c r="B6" s="3"/>
      <c r="C6" s="3"/>
      <c r="D6" s="3"/>
      <c r="E6" s="3"/>
      <c r="F6" s="3"/>
      <c r="G6" s="3"/>
      <c r="I6" s="6"/>
      <c r="J6" s="6"/>
    </row>
    <row r="7" spans="1:16" ht="15.75" x14ac:dyDescent="0.25">
      <c r="A7" s="5"/>
      <c r="B7" s="3"/>
      <c r="C7" s="3"/>
      <c r="D7" s="3"/>
      <c r="E7" s="3"/>
      <c r="F7" s="3"/>
      <c r="G7" s="7" t="s">
        <v>28</v>
      </c>
      <c r="I7" s="6"/>
      <c r="J7" s="6">
        <v>10.5</v>
      </c>
    </row>
    <row r="8" spans="1:16" ht="31.5" x14ac:dyDescent="0.25">
      <c r="A8" s="8" t="s">
        <v>29</v>
      </c>
      <c r="B8" s="8" t="s">
        <v>30</v>
      </c>
      <c r="C8" s="8" t="s">
        <v>31</v>
      </c>
      <c r="D8" s="8" t="s">
        <v>32</v>
      </c>
      <c r="E8" s="8" t="s">
        <v>33</v>
      </c>
      <c r="F8" s="8" t="s">
        <v>34</v>
      </c>
      <c r="G8" s="8" t="s">
        <v>35</v>
      </c>
      <c r="I8" s="6"/>
      <c r="J8" s="6"/>
    </row>
    <row r="9" spans="1:16" x14ac:dyDescent="0.25">
      <c r="A9" s="152" t="s">
        <v>36</v>
      </c>
      <c r="B9" s="153"/>
      <c r="C9" s="153"/>
      <c r="D9" s="153"/>
      <c r="E9" s="153"/>
      <c r="F9" s="153"/>
      <c r="G9" s="154"/>
      <c r="I9" s="6"/>
      <c r="J9" s="6"/>
    </row>
    <row r="10" spans="1:16" ht="16.5" thickBot="1" x14ac:dyDescent="0.3">
      <c r="A10" s="155">
        <v>1</v>
      </c>
      <c r="B10" s="9" t="s">
        <v>37</v>
      </c>
      <c r="C10" s="10">
        <f>L10-J7</f>
        <v>137.5</v>
      </c>
      <c r="D10" s="10">
        <f>M10-J7</f>
        <v>85.5</v>
      </c>
      <c r="E10" s="10">
        <f>N10-J7</f>
        <v>67.5</v>
      </c>
      <c r="F10" s="10">
        <f>O10-J7</f>
        <v>53.5</v>
      </c>
      <c r="G10" s="10">
        <f>P10-J7</f>
        <v>46.5</v>
      </c>
      <c r="I10" s="6"/>
      <c r="J10" s="6"/>
      <c r="L10" s="11">
        <v>148</v>
      </c>
      <c r="M10" s="11">
        <v>96</v>
      </c>
      <c r="N10" s="11">
        <v>78</v>
      </c>
      <c r="O10" s="11">
        <v>64</v>
      </c>
      <c r="P10" s="11">
        <v>57</v>
      </c>
    </row>
    <row r="11" spans="1:16" ht="16.5" thickBot="1" x14ac:dyDescent="0.3">
      <c r="A11" s="155"/>
      <c r="B11" s="9" t="s">
        <v>38</v>
      </c>
      <c r="C11" s="10">
        <f>L11-J7</f>
        <v>148.5</v>
      </c>
      <c r="D11" s="10">
        <f>M11-J7</f>
        <v>91.5</v>
      </c>
      <c r="E11" s="10">
        <f>N11-J7</f>
        <v>71.5</v>
      </c>
      <c r="F11" s="10">
        <f>O11-J7</f>
        <v>57.5</v>
      </c>
      <c r="G11" s="10">
        <f>P11-J7</f>
        <v>50.5</v>
      </c>
      <c r="I11" s="6"/>
      <c r="J11" s="6"/>
      <c r="L11" s="12">
        <v>159</v>
      </c>
      <c r="M11" s="12">
        <v>102</v>
      </c>
      <c r="N11" s="12">
        <v>82</v>
      </c>
      <c r="O11" s="12">
        <v>68</v>
      </c>
      <c r="P11" s="12">
        <v>61</v>
      </c>
    </row>
    <row r="12" spans="1:16" ht="16.5" thickBot="1" x14ac:dyDescent="0.3">
      <c r="A12" s="155"/>
      <c r="B12" s="9" t="s">
        <v>39</v>
      </c>
      <c r="C12" s="10">
        <f>L12-J7</f>
        <v>156.5</v>
      </c>
      <c r="D12" s="10">
        <f>M12-J7</f>
        <v>97.5</v>
      </c>
      <c r="E12" s="10">
        <f>N12-J7</f>
        <v>75.5</v>
      </c>
      <c r="F12" s="10">
        <f>O12-J7</f>
        <v>61.5</v>
      </c>
      <c r="G12" s="10">
        <f>P12-J7</f>
        <v>53.5</v>
      </c>
      <c r="I12" s="6"/>
      <c r="J12" s="6"/>
      <c r="L12" s="11">
        <v>167</v>
      </c>
      <c r="M12" s="11">
        <v>108</v>
      </c>
      <c r="N12" s="11">
        <v>86</v>
      </c>
      <c r="O12" s="11">
        <v>72</v>
      </c>
      <c r="P12" s="11">
        <v>64</v>
      </c>
    </row>
    <row r="13" spans="1:16" ht="16.5" thickBot="1" x14ac:dyDescent="0.3">
      <c r="A13" s="155">
        <v>2</v>
      </c>
      <c r="B13" s="9" t="s">
        <v>40</v>
      </c>
      <c r="C13" s="10">
        <f>L13-J7</f>
        <v>177.5</v>
      </c>
      <c r="D13" s="10">
        <f>M13-J7</f>
        <v>109.5</v>
      </c>
      <c r="E13" s="10">
        <f>N13-J7</f>
        <v>85.5</v>
      </c>
      <c r="F13" s="10">
        <f>O13-J7</f>
        <v>69.5</v>
      </c>
      <c r="G13" s="10">
        <f>P13-J7</f>
        <v>60.5</v>
      </c>
      <c r="I13" s="6"/>
      <c r="J13" s="6"/>
      <c r="L13" s="12">
        <v>188</v>
      </c>
      <c r="M13" s="12">
        <v>120</v>
      </c>
      <c r="N13" s="12">
        <v>96</v>
      </c>
      <c r="O13" s="12">
        <v>80</v>
      </c>
      <c r="P13" s="12">
        <v>71</v>
      </c>
    </row>
    <row r="14" spans="1:16" ht="16.5" thickBot="1" x14ac:dyDescent="0.3">
      <c r="A14" s="155"/>
      <c r="B14" s="9" t="s">
        <v>41</v>
      </c>
      <c r="C14" s="10">
        <f>L14-J7</f>
        <v>182.5</v>
      </c>
      <c r="D14" s="10">
        <f>M14-J7</f>
        <v>113.5</v>
      </c>
      <c r="E14" s="10">
        <f>N14-J7</f>
        <v>87.5</v>
      </c>
      <c r="F14" s="10">
        <f>O14-J7</f>
        <v>71.5</v>
      </c>
      <c r="G14" s="10">
        <f>P14-J7</f>
        <v>62.5</v>
      </c>
      <c r="I14" s="6"/>
      <c r="J14" s="6"/>
      <c r="L14" s="11">
        <v>193</v>
      </c>
      <c r="M14" s="11">
        <v>124</v>
      </c>
      <c r="N14" s="11">
        <v>98</v>
      </c>
      <c r="O14" s="11">
        <v>82</v>
      </c>
      <c r="P14" s="11">
        <v>73</v>
      </c>
    </row>
    <row r="15" spans="1:16" ht="16.5" thickBot="1" x14ac:dyDescent="0.3">
      <c r="A15" s="155"/>
      <c r="B15" s="9" t="s">
        <v>42</v>
      </c>
      <c r="C15" s="10">
        <f>L15-J7</f>
        <v>188.5</v>
      </c>
      <c r="D15" s="10">
        <f>M15-J7</f>
        <v>116.5</v>
      </c>
      <c r="E15" s="10">
        <f>N15-J7</f>
        <v>90.5</v>
      </c>
      <c r="F15" s="10">
        <f>O15-J7</f>
        <v>73.5</v>
      </c>
      <c r="G15" s="10">
        <f>P15-J7</f>
        <v>63.5</v>
      </c>
      <c r="I15" s="6"/>
      <c r="J15" s="6"/>
      <c r="L15" s="12">
        <v>199</v>
      </c>
      <c r="M15" s="12">
        <v>127</v>
      </c>
      <c r="N15" s="12">
        <v>101</v>
      </c>
      <c r="O15" s="12">
        <v>84</v>
      </c>
      <c r="P15" s="12">
        <v>74</v>
      </c>
    </row>
    <row r="16" spans="1:16" ht="16.5" thickBot="1" x14ac:dyDescent="0.3">
      <c r="A16" s="155">
        <v>3</v>
      </c>
      <c r="B16" s="9" t="s">
        <v>43</v>
      </c>
      <c r="C16" s="10">
        <f>L16-J7</f>
        <v>200.5</v>
      </c>
      <c r="D16" s="10">
        <f>M16-J7</f>
        <v>124.5</v>
      </c>
      <c r="E16" s="10">
        <f>N16-J7</f>
        <v>96.5</v>
      </c>
      <c r="F16" s="10">
        <f>O16-J7</f>
        <v>78.5</v>
      </c>
      <c r="G16" s="10">
        <f>P16-J7</f>
        <v>68.5</v>
      </c>
      <c r="I16" s="6"/>
      <c r="J16" s="6"/>
      <c r="L16" s="11">
        <v>211</v>
      </c>
      <c r="M16" s="11">
        <v>135</v>
      </c>
      <c r="N16" s="11">
        <v>107</v>
      </c>
      <c r="O16" s="11">
        <v>89</v>
      </c>
      <c r="P16" s="11">
        <v>79</v>
      </c>
    </row>
    <row r="17" spans="1:16" ht="16.5" thickBot="1" x14ac:dyDescent="0.3">
      <c r="A17" s="155"/>
      <c r="B17" s="9" t="s">
        <v>44</v>
      </c>
      <c r="C17" s="10">
        <f>L17-J7</f>
        <v>204.5</v>
      </c>
      <c r="D17" s="10">
        <f>M17-J7</f>
        <v>126.5</v>
      </c>
      <c r="E17" s="10">
        <f>N17-J7</f>
        <v>98.5</v>
      </c>
      <c r="F17" s="10">
        <f>O17-J7</f>
        <v>79.5</v>
      </c>
      <c r="G17" s="10">
        <f>P17-J7</f>
        <v>69.5</v>
      </c>
      <c r="I17" s="6"/>
      <c r="J17" s="6"/>
      <c r="L17" s="12">
        <v>215</v>
      </c>
      <c r="M17" s="12">
        <v>137</v>
      </c>
      <c r="N17" s="12">
        <v>109</v>
      </c>
      <c r="O17" s="12">
        <v>90</v>
      </c>
      <c r="P17" s="12">
        <v>80</v>
      </c>
    </row>
    <row r="18" spans="1:16" ht="16.5" thickBot="1" x14ac:dyDescent="0.3">
      <c r="A18" s="155"/>
      <c r="B18" s="9" t="s">
        <v>45</v>
      </c>
      <c r="C18" s="10">
        <f>L18-J7</f>
        <v>207.5</v>
      </c>
      <c r="D18" s="10">
        <f>M18-J7</f>
        <v>128.5</v>
      </c>
      <c r="E18" s="10">
        <f>N18-J7</f>
        <v>99.5</v>
      </c>
      <c r="F18" s="10">
        <f>O18-J7</f>
        <v>80.5</v>
      </c>
      <c r="G18" s="10">
        <f>P18-J7</f>
        <v>70.5</v>
      </c>
      <c r="I18" s="6"/>
      <c r="J18" s="6"/>
      <c r="L18" s="11">
        <v>218</v>
      </c>
      <c r="M18" s="11">
        <v>139</v>
      </c>
      <c r="N18" s="11">
        <v>110</v>
      </c>
      <c r="O18" s="11">
        <v>91</v>
      </c>
      <c r="P18" s="11">
        <v>81</v>
      </c>
    </row>
    <row r="19" spans="1:16" ht="16.5" thickBot="1" x14ac:dyDescent="0.3">
      <c r="A19" s="156" t="s">
        <v>46</v>
      </c>
      <c r="B19" s="9" t="s">
        <v>47</v>
      </c>
      <c r="C19" s="10">
        <f>L19-J7</f>
        <v>217.5</v>
      </c>
      <c r="D19" s="10">
        <f>M19-J7</f>
        <v>134.5</v>
      </c>
      <c r="E19" s="10">
        <f>N19-J7</f>
        <v>104.5</v>
      </c>
      <c r="F19" s="10">
        <f>O19-J7</f>
        <v>84.5</v>
      </c>
      <c r="G19" s="10">
        <f>P19-J7</f>
        <v>73.5</v>
      </c>
      <c r="I19" s="6"/>
      <c r="J19" s="6"/>
      <c r="L19" s="12">
        <v>228</v>
      </c>
      <c r="M19" s="12">
        <v>145</v>
      </c>
      <c r="N19" s="12">
        <v>115</v>
      </c>
      <c r="O19" s="12">
        <v>95</v>
      </c>
      <c r="P19" s="12">
        <v>84</v>
      </c>
    </row>
    <row r="20" spans="1:16" ht="16.5" thickBot="1" x14ac:dyDescent="0.3">
      <c r="A20" s="156"/>
      <c r="B20" s="9" t="s">
        <v>48</v>
      </c>
      <c r="C20" s="10">
        <f>L20-J7</f>
        <v>219.5</v>
      </c>
      <c r="D20" s="10">
        <f>M20-J7</f>
        <v>136.5</v>
      </c>
      <c r="E20" s="10">
        <f>N20-J7</f>
        <v>105.5</v>
      </c>
      <c r="F20" s="10">
        <f>O20-J7</f>
        <v>85.5</v>
      </c>
      <c r="G20" s="10">
        <f>P20-J7</f>
        <v>74.5</v>
      </c>
      <c r="I20" s="6"/>
      <c r="J20" s="6"/>
      <c r="L20" s="11">
        <v>230</v>
      </c>
      <c r="M20" s="11">
        <v>147</v>
      </c>
      <c r="N20" s="11">
        <v>116</v>
      </c>
      <c r="O20" s="11">
        <v>96</v>
      </c>
      <c r="P20" s="11">
        <v>85</v>
      </c>
    </row>
    <row r="21" spans="1:16" ht="16.5" thickBot="1" x14ac:dyDescent="0.3">
      <c r="A21" s="156"/>
      <c r="B21" s="9" t="s">
        <v>45</v>
      </c>
      <c r="C21" s="10">
        <f>L21-J7</f>
        <v>222.5</v>
      </c>
      <c r="D21" s="10">
        <f>M21-J7</f>
        <v>137.5</v>
      </c>
      <c r="E21" s="10">
        <f>N21-J7</f>
        <v>106.5</v>
      </c>
      <c r="F21" s="10">
        <f>O21-J7</f>
        <v>86.5</v>
      </c>
      <c r="G21" s="10">
        <f>P21-J7</f>
        <v>75.5</v>
      </c>
      <c r="I21" s="6"/>
      <c r="J21" s="6"/>
      <c r="L21" s="12">
        <v>233</v>
      </c>
      <c r="M21" s="12">
        <v>148</v>
      </c>
      <c r="N21" s="12">
        <v>117</v>
      </c>
      <c r="O21" s="12">
        <v>97</v>
      </c>
      <c r="P21" s="12">
        <v>86</v>
      </c>
    </row>
    <row r="22" spans="1:16" ht="15.75" x14ac:dyDescent="0.25">
      <c r="A22" s="157" t="s">
        <v>49</v>
      </c>
      <c r="B22" s="158"/>
      <c r="C22" s="158"/>
      <c r="D22" s="158"/>
      <c r="E22" s="158"/>
      <c r="F22" s="158"/>
      <c r="G22" s="159"/>
      <c r="I22" s="6"/>
      <c r="J22" s="6"/>
    </row>
    <row r="23" spans="1:16" ht="0.75" hidden="1" customHeight="1" x14ac:dyDescent="0.25">
      <c r="A23" s="3"/>
      <c r="B23" s="3"/>
      <c r="C23" s="3"/>
      <c r="D23" s="3"/>
      <c r="E23" s="3"/>
      <c r="F23" s="3"/>
      <c r="G23" s="3"/>
      <c r="I23" s="6"/>
      <c r="J23" s="6"/>
    </row>
    <row r="24" spans="1:16" ht="15.75" hidden="1" customHeight="1" x14ac:dyDescent="0.25">
      <c r="A24" s="5" t="s">
        <v>50</v>
      </c>
      <c r="B24" s="3"/>
      <c r="C24" s="3"/>
      <c r="D24" s="3"/>
      <c r="E24" s="3"/>
      <c r="F24" s="3"/>
      <c r="G24" s="3"/>
      <c r="I24" s="6"/>
      <c r="J24" s="6"/>
    </row>
    <row r="25" spans="1:16" ht="15.75" hidden="1" customHeight="1" x14ac:dyDescent="0.25">
      <c r="A25" s="5"/>
      <c r="B25" s="3"/>
      <c r="C25" s="3"/>
      <c r="D25" s="3"/>
      <c r="E25" s="3"/>
      <c r="F25" s="3"/>
      <c r="G25" s="3"/>
      <c r="I25" s="6"/>
      <c r="J25" s="6">
        <f>10.5+4.5</f>
        <v>15</v>
      </c>
    </row>
    <row r="26" spans="1:16" ht="15.75" hidden="1" customHeight="1" x14ac:dyDescent="0.25">
      <c r="A26" s="13"/>
      <c r="B26" s="13"/>
      <c r="C26" s="160" t="s">
        <v>51</v>
      </c>
      <c r="D26" s="160"/>
      <c r="E26" s="160"/>
      <c r="F26" s="160"/>
      <c r="G26" s="160"/>
    </row>
    <row r="27" spans="1:16" ht="15.75" hidden="1" customHeight="1" x14ac:dyDescent="0.25">
      <c r="A27" s="14"/>
      <c r="B27" s="14"/>
      <c r="C27" s="161" t="s">
        <v>52</v>
      </c>
      <c r="D27" s="161"/>
      <c r="E27" s="161"/>
      <c r="F27" s="161"/>
      <c r="G27" s="161"/>
    </row>
    <row r="28" spans="1:16" ht="16.5" hidden="1" customHeight="1" x14ac:dyDescent="0.25">
      <c r="A28" s="14" t="s">
        <v>53</v>
      </c>
      <c r="B28" s="14" t="s">
        <v>54</v>
      </c>
      <c r="C28" s="161" t="s">
        <v>55</v>
      </c>
      <c r="D28" s="161"/>
      <c r="E28" s="161"/>
      <c r="F28" s="161"/>
      <c r="G28" s="161"/>
    </row>
    <row r="29" spans="1:16" ht="15.75" hidden="1" customHeight="1" x14ac:dyDescent="0.25">
      <c r="A29" s="14" t="s">
        <v>56</v>
      </c>
      <c r="B29" s="14" t="s">
        <v>57</v>
      </c>
      <c r="C29" s="150" t="s">
        <v>58</v>
      </c>
      <c r="D29" s="150"/>
      <c r="E29" s="150"/>
      <c r="F29" s="150"/>
      <c r="G29" s="150"/>
    </row>
    <row r="30" spans="1:16" ht="15.75" hidden="1" customHeight="1" x14ac:dyDescent="0.25">
      <c r="A30" s="15"/>
      <c r="B30" s="15"/>
      <c r="C30" s="8" t="s">
        <v>31</v>
      </c>
      <c r="D30" s="8" t="s">
        <v>32</v>
      </c>
      <c r="E30" s="8" t="s">
        <v>33</v>
      </c>
      <c r="F30" s="8" t="s">
        <v>34</v>
      </c>
      <c r="G30" s="8" t="s">
        <v>35</v>
      </c>
    </row>
    <row r="31" spans="1:16" ht="16.5" hidden="1" customHeight="1" thickBot="1" x14ac:dyDescent="0.3">
      <c r="A31" s="166">
        <v>1</v>
      </c>
      <c r="B31" s="9" t="s">
        <v>37</v>
      </c>
      <c r="C31" s="9">
        <f>L31-J25</f>
        <v>137</v>
      </c>
      <c r="D31" s="9">
        <f>M31-J25</f>
        <v>85</v>
      </c>
      <c r="E31" s="9">
        <f>N31-J25</f>
        <v>66</v>
      </c>
      <c r="F31" s="9">
        <f>O31-J25</f>
        <v>54</v>
      </c>
      <c r="G31" s="9">
        <f>P31-J25</f>
        <v>47</v>
      </c>
      <c r="L31" s="16">
        <v>152</v>
      </c>
      <c r="M31" s="16">
        <v>100</v>
      </c>
      <c r="N31" s="16">
        <v>81</v>
      </c>
      <c r="O31" s="16">
        <v>69</v>
      </c>
      <c r="P31" s="16">
        <v>62</v>
      </c>
    </row>
    <row r="32" spans="1:16" ht="16.5" hidden="1" customHeight="1" thickBot="1" x14ac:dyDescent="0.3">
      <c r="A32" s="167"/>
      <c r="B32" s="9" t="s">
        <v>38</v>
      </c>
      <c r="C32" s="9">
        <f>L32-J25</f>
        <v>148</v>
      </c>
      <c r="D32" s="9">
        <f>M32-J25</f>
        <v>92</v>
      </c>
      <c r="E32" s="9">
        <f>N32-J25</f>
        <v>71</v>
      </c>
      <c r="F32" s="9">
        <f>O32-J25</f>
        <v>58</v>
      </c>
      <c r="G32" s="9">
        <f>P32-J25</f>
        <v>50</v>
      </c>
      <c r="L32" s="16">
        <v>163</v>
      </c>
      <c r="M32" s="16">
        <v>107</v>
      </c>
      <c r="N32" s="16">
        <v>86</v>
      </c>
      <c r="O32" s="16">
        <v>73</v>
      </c>
      <c r="P32" s="16">
        <v>65</v>
      </c>
    </row>
    <row r="33" spans="1:16" ht="16.5" hidden="1" customHeight="1" thickBot="1" x14ac:dyDescent="0.3">
      <c r="A33" s="168"/>
      <c r="B33" s="9" t="s">
        <v>39</v>
      </c>
      <c r="C33" s="9">
        <f>L33-J25</f>
        <v>157</v>
      </c>
      <c r="D33" s="9">
        <f>M33-J25</f>
        <v>97</v>
      </c>
      <c r="E33" s="9">
        <f>N33-J25</f>
        <v>75</v>
      </c>
      <c r="F33" s="9">
        <f>O33-J25</f>
        <v>61</v>
      </c>
      <c r="G33" s="9">
        <f>P33-J25</f>
        <v>53</v>
      </c>
      <c r="L33" s="16">
        <v>172</v>
      </c>
      <c r="M33" s="16">
        <v>112</v>
      </c>
      <c r="N33" s="16">
        <v>90</v>
      </c>
      <c r="O33" s="16">
        <v>76</v>
      </c>
      <c r="P33" s="16">
        <v>68</v>
      </c>
    </row>
    <row r="34" spans="1:16" ht="16.5" hidden="1" customHeight="1" thickBot="1" x14ac:dyDescent="0.3">
      <c r="A34" s="166">
        <v>2</v>
      </c>
      <c r="B34" s="9" t="s">
        <v>40</v>
      </c>
      <c r="C34" s="9">
        <f>L34-J25</f>
        <v>177</v>
      </c>
      <c r="D34" s="9">
        <f>M34-J25</f>
        <v>110</v>
      </c>
      <c r="E34" s="9">
        <f>N34-J25</f>
        <v>85</v>
      </c>
      <c r="F34" s="9">
        <f>O34-J25</f>
        <v>69</v>
      </c>
      <c r="G34" s="9">
        <f>P34-J25</f>
        <v>60</v>
      </c>
      <c r="L34" s="16">
        <v>192</v>
      </c>
      <c r="M34" s="16">
        <v>125</v>
      </c>
      <c r="N34" s="16">
        <v>100</v>
      </c>
      <c r="O34" s="16">
        <v>84</v>
      </c>
      <c r="P34" s="16">
        <v>75</v>
      </c>
    </row>
    <row r="35" spans="1:16" ht="16.5" hidden="1" customHeight="1" thickBot="1" x14ac:dyDescent="0.3">
      <c r="A35" s="167"/>
      <c r="B35" s="9" t="s">
        <v>41</v>
      </c>
      <c r="C35" s="9">
        <f>L35-J25</f>
        <v>183</v>
      </c>
      <c r="D35" s="9">
        <f>M35-J25</f>
        <v>113</v>
      </c>
      <c r="E35" s="9">
        <f>N35-J25</f>
        <v>88</v>
      </c>
      <c r="F35" s="9">
        <f>O35-J25</f>
        <v>71</v>
      </c>
      <c r="G35" s="9">
        <f>P35-J25</f>
        <v>62</v>
      </c>
      <c r="L35" s="16">
        <v>198</v>
      </c>
      <c r="M35" s="16">
        <v>128</v>
      </c>
      <c r="N35" s="16">
        <v>103</v>
      </c>
      <c r="O35" s="16">
        <v>86</v>
      </c>
      <c r="P35" s="16">
        <v>77</v>
      </c>
    </row>
    <row r="36" spans="1:16" ht="16.5" hidden="1" customHeight="1" thickBot="1" x14ac:dyDescent="0.3">
      <c r="A36" s="168"/>
      <c r="B36" s="9" t="s">
        <v>42</v>
      </c>
      <c r="C36" s="9">
        <f>L36-J25</f>
        <v>188</v>
      </c>
      <c r="D36" s="9">
        <f>M36-J25</f>
        <v>117</v>
      </c>
      <c r="E36" s="9">
        <f>N36-J25</f>
        <v>90</v>
      </c>
      <c r="F36" s="9">
        <f>O36-J25</f>
        <v>73</v>
      </c>
      <c r="G36" s="9">
        <f>P36-J25</f>
        <v>64</v>
      </c>
      <c r="L36" s="16">
        <v>203</v>
      </c>
      <c r="M36" s="16">
        <v>132</v>
      </c>
      <c r="N36" s="16">
        <v>105</v>
      </c>
      <c r="O36" s="16">
        <v>88</v>
      </c>
      <c r="P36" s="16">
        <v>79</v>
      </c>
    </row>
    <row r="37" spans="1:16" ht="16.5" hidden="1" customHeight="1" thickBot="1" x14ac:dyDescent="0.3">
      <c r="A37" s="166">
        <v>3</v>
      </c>
      <c r="B37" s="9" t="s">
        <v>43</v>
      </c>
      <c r="C37" s="9">
        <f>L37-J25</f>
        <v>201</v>
      </c>
      <c r="D37" s="9">
        <f>M37-J25</f>
        <v>124</v>
      </c>
      <c r="E37" s="9">
        <f>N37-J25</f>
        <v>96</v>
      </c>
      <c r="F37" s="9">
        <f>O37-J25</f>
        <v>78</v>
      </c>
      <c r="G37" s="9">
        <f>P37-J25</f>
        <v>68</v>
      </c>
      <c r="L37" s="16">
        <v>216</v>
      </c>
      <c r="M37" s="16">
        <v>139</v>
      </c>
      <c r="N37" s="16">
        <v>111</v>
      </c>
      <c r="O37" s="16">
        <v>93</v>
      </c>
      <c r="P37" s="16">
        <v>83</v>
      </c>
    </row>
    <row r="38" spans="1:16" ht="16.5" hidden="1" customHeight="1" thickBot="1" x14ac:dyDescent="0.3">
      <c r="A38" s="167"/>
      <c r="B38" s="9" t="s">
        <v>44</v>
      </c>
      <c r="C38" s="9">
        <f>L38-J25</f>
        <v>205</v>
      </c>
      <c r="D38" s="9">
        <f>M38-J25</f>
        <v>127</v>
      </c>
      <c r="E38" s="9">
        <f>N38-J25</f>
        <v>98</v>
      </c>
      <c r="F38" s="9">
        <f>O38-J25</f>
        <v>80</v>
      </c>
      <c r="G38" s="9">
        <f>P38-J25</f>
        <v>70</v>
      </c>
      <c r="L38" s="16">
        <v>220</v>
      </c>
      <c r="M38" s="16">
        <v>142</v>
      </c>
      <c r="N38" s="16">
        <v>113</v>
      </c>
      <c r="O38" s="16">
        <v>95</v>
      </c>
      <c r="P38" s="16">
        <v>85</v>
      </c>
    </row>
    <row r="39" spans="1:16" ht="15" hidden="1" customHeight="1" thickBot="1" x14ac:dyDescent="0.3">
      <c r="A39" s="168"/>
      <c r="B39" s="9" t="s">
        <v>45</v>
      </c>
      <c r="C39" s="9">
        <f>L39-J25</f>
        <v>207</v>
      </c>
      <c r="D39" s="9">
        <f>M39-J25</f>
        <v>129</v>
      </c>
      <c r="E39" s="9">
        <f>N39-J25</f>
        <v>100</v>
      </c>
      <c r="F39" s="9">
        <f>O39-J25</f>
        <v>81</v>
      </c>
      <c r="G39" s="9">
        <f>P39-J25</f>
        <v>71</v>
      </c>
      <c r="L39" s="16">
        <v>222</v>
      </c>
      <c r="M39" s="16">
        <v>144</v>
      </c>
      <c r="N39" s="16">
        <v>115</v>
      </c>
      <c r="O39" s="16">
        <v>96</v>
      </c>
      <c r="P39" s="16">
        <v>86</v>
      </c>
    </row>
    <row r="40" spans="1:16" ht="14.25" hidden="1" customHeight="1" thickBot="1" x14ac:dyDescent="0.3">
      <c r="A40" s="169" t="s">
        <v>46</v>
      </c>
      <c r="B40" s="9" t="s">
        <v>47</v>
      </c>
      <c r="C40" s="9">
        <f>L40-J25</f>
        <v>217</v>
      </c>
      <c r="D40" s="9">
        <f>M40-J25</f>
        <v>135</v>
      </c>
      <c r="E40" s="9">
        <f>N40-J25</f>
        <v>104</v>
      </c>
      <c r="F40" s="9">
        <f>O40-J25</f>
        <v>85</v>
      </c>
      <c r="G40" s="9">
        <f>P40-J25</f>
        <v>74</v>
      </c>
      <c r="L40" s="16">
        <v>232</v>
      </c>
      <c r="M40" s="16">
        <v>150</v>
      </c>
      <c r="N40" s="16">
        <v>119</v>
      </c>
      <c r="O40" s="16">
        <v>100</v>
      </c>
      <c r="P40" s="16">
        <v>89</v>
      </c>
    </row>
    <row r="41" spans="1:16" ht="14.25" hidden="1" customHeight="1" thickBot="1" x14ac:dyDescent="0.3">
      <c r="A41" s="170"/>
      <c r="B41" s="9" t="s">
        <v>48</v>
      </c>
      <c r="C41" s="9">
        <f>L41-J25</f>
        <v>220</v>
      </c>
      <c r="D41" s="9">
        <f>M41-J25</f>
        <v>136</v>
      </c>
      <c r="E41" s="9">
        <f>N41-J25</f>
        <v>106</v>
      </c>
      <c r="F41" s="9">
        <f>O41-J25</f>
        <v>86</v>
      </c>
      <c r="G41" s="9">
        <f>P41-J25</f>
        <v>75</v>
      </c>
      <c r="L41" s="16">
        <v>235</v>
      </c>
      <c r="M41" s="16">
        <v>151</v>
      </c>
      <c r="N41" s="16">
        <v>121</v>
      </c>
      <c r="O41" s="16">
        <v>101</v>
      </c>
      <c r="P41" s="16">
        <v>90</v>
      </c>
    </row>
    <row r="42" spans="1:16" ht="14.25" hidden="1" customHeight="1" thickBot="1" x14ac:dyDescent="0.3">
      <c r="A42" s="171"/>
      <c r="B42" s="9" t="s">
        <v>45</v>
      </c>
      <c r="C42" s="9">
        <f>L42-J25</f>
        <v>223</v>
      </c>
      <c r="D42" s="9">
        <f>M42-J25</f>
        <v>138</v>
      </c>
      <c r="E42" s="9">
        <f>N42-J25</f>
        <v>107</v>
      </c>
      <c r="F42" s="9">
        <f>O42-J25</f>
        <v>87</v>
      </c>
      <c r="G42" s="9">
        <f>P42-J25</f>
        <v>76</v>
      </c>
      <c r="L42" s="16">
        <v>238</v>
      </c>
      <c r="M42" s="16">
        <v>153</v>
      </c>
      <c r="N42" s="16">
        <v>122</v>
      </c>
      <c r="O42" s="16">
        <v>102</v>
      </c>
      <c r="P42" s="16">
        <v>91</v>
      </c>
    </row>
    <row r="43" spans="1:16" ht="15.75" x14ac:dyDescent="0.25">
      <c r="A43" s="155">
        <v>1</v>
      </c>
      <c r="B43" s="9" t="s">
        <v>37</v>
      </c>
      <c r="C43" s="17">
        <f>'[3]1'!D15</f>
        <v>187.5</v>
      </c>
      <c r="D43" s="17">
        <f>'[3]1'!E15</f>
        <v>116.5</v>
      </c>
      <c r="E43" s="17">
        <f>'[3]1'!F15</f>
        <v>89.5</v>
      </c>
      <c r="F43" s="17">
        <f>'[3]1'!G15</f>
        <v>73.5</v>
      </c>
      <c r="G43" s="17">
        <f>'[3]1'!H15</f>
        <v>63.5</v>
      </c>
    </row>
    <row r="44" spans="1:16" ht="15.75" x14ac:dyDescent="0.25">
      <c r="A44" s="155"/>
      <c r="B44" s="9" t="s">
        <v>38</v>
      </c>
      <c r="C44" s="17">
        <f>'[3]1'!D16</f>
        <v>196.5</v>
      </c>
      <c r="D44" s="17">
        <f>'[3]1'!E16</f>
        <v>121.5</v>
      </c>
      <c r="E44" s="17">
        <f>'[3]1'!F16</f>
        <v>94.5</v>
      </c>
      <c r="F44" s="17">
        <f>'[3]1'!G16</f>
        <v>76.5</v>
      </c>
      <c r="G44" s="17">
        <f>'[3]1'!H16</f>
        <v>66.5</v>
      </c>
    </row>
    <row r="45" spans="1:16" ht="15.75" x14ac:dyDescent="0.25">
      <c r="A45" s="155"/>
      <c r="B45" s="9" t="s">
        <v>39</v>
      </c>
      <c r="C45" s="17">
        <f>'[3]1'!D17</f>
        <v>204.5</v>
      </c>
      <c r="D45" s="17">
        <f>'[3]1'!E17</f>
        <v>126.5</v>
      </c>
      <c r="E45" s="17">
        <f>'[3]1'!F17</f>
        <v>98.5</v>
      </c>
      <c r="F45" s="17">
        <f>'[3]1'!G17</f>
        <v>79.5</v>
      </c>
      <c r="G45" s="17">
        <f>'[3]1'!H17</f>
        <v>69.5</v>
      </c>
    </row>
    <row r="46" spans="1:16" ht="15.75" x14ac:dyDescent="0.25">
      <c r="A46" s="155">
        <v>2</v>
      </c>
      <c r="B46" s="9" t="s">
        <v>40</v>
      </c>
      <c r="C46" s="17">
        <f>'[3]1'!D18</f>
        <v>221.5</v>
      </c>
      <c r="D46" s="17">
        <f>'[3]1'!E18</f>
        <v>137.5</v>
      </c>
      <c r="E46" s="17">
        <f>'[3]1'!F18</f>
        <v>106.5</v>
      </c>
      <c r="F46" s="17">
        <f>'[3]1'!G18</f>
        <v>86.5</v>
      </c>
      <c r="G46" s="17">
        <f>'[3]1'!H18</f>
        <v>75.5</v>
      </c>
    </row>
    <row r="47" spans="1:16" ht="15.75" x14ac:dyDescent="0.25">
      <c r="A47" s="155"/>
      <c r="B47" s="9" t="s">
        <v>41</v>
      </c>
      <c r="C47" s="17">
        <f>'[3]1'!D19</f>
        <v>226.5</v>
      </c>
      <c r="D47" s="17">
        <f>'[3]1'!E19</f>
        <v>140.5</v>
      </c>
      <c r="E47" s="17">
        <f>'[3]1'!F19</f>
        <v>108.5</v>
      </c>
      <c r="F47" s="17">
        <f>'[3]1'!G19</f>
        <v>88.5</v>
      </c>
      <c r="G47" s="17">
        <f>'[3]1'!H19</f>
        <v>77.5</v>
      </c>
    </row>
    <row r="48" spans="1:16" ht="15.75" x14ac:dyDescent="0.25">
      <c r="A48" s="155"/>
      <c r="B48" s="9" t="s">
        <v>42</v>
      </c>
      <c r="C48" s="17">
        <f>'[3]1'!D20</f>
        <v>230.5</v>
      </c>
      <c r="D48" s="17">
        <f>'[3]1'!E20</f>
        <v>142.5</v>
      </c>
      <c r="E48" s="17">
        <f>'[3]1'!F20</f>
        <v>110.5</v>
      </c>
      <c r="F48" s="17">
        <f>'[3]1'!G20</f>
        <v>89.5</v>
      </c>
      <c r="G48" s="17">
        <f>'[3]1'!H20</f>
        <v>78.5</v>
      </c>
    </row>
    <row r="49" spans="1:7" ht="15.75" x14ac:dyDescent="0.25">
      <c r="A49" s="155">
        <v>3</v>
      </c>
      <c r="B49" s="9" t="s">
        <v>43</v>
      </c>
      <c r="C49" s="17">
        <f>'[3]1'!D21</f>
        <v>241.5</v>
      </c>
      <c r="D49" s="17">
        <f>'[3]1'!E21</f>
        <v>149.5</v>
      </c>
      <c r="E49" s="17">
        <f>'[3]1'!F21</f>
        <v>116.5</v>
      </c>
      <c r="F49" s="17">
        <f>'[3]1'!G21</f>
        <v>94.5</v>
      </c>
      <c r="G49" s="17">
        <f>'[3]1'!H21</f>
        <v>82.5</v>
      </c>
    </row>
    <row r="50" spans="1:7" ht="15.75" x14ac:dyDescent="0.25">
      <c r="A50" s="155"/>
      <c r="B50" s="9" t="s">
        <v>44</v>
      </c>
      <c r="C50" s="17">
        <f>'[3]1'!D22</f>
        <v>245.5</v>
      </c>
      <c r="D50" s="17">
        <f>'[3]1'!E22</f>
        <v>152.5</v>
      </c>
      <c r="E50" s="17">
        <f>'[3]1'!F22</f>
        <v>117.5</v>
      </c>
      <c r="F50" s="17">
        <f>'[3]1'!G22</f>
        <v>95.5</v>
      </c>
      <c r="G50" s="17">
        <f>'[3]1'!H22</f>
        <v>83.5</v>
      </c>
    </row>
    <row r="51" spans="1:7" ht="15.75" x14ac:dyDescent="0.25">
      <c r="A51" s="155"/>
      <c r="B51" s="9" t="s">
        <v>45</v>
      </c>
      <c r="C51" s="17">
        <f>'[3]1'!D23</f>
        <v>247.5</v>
      </c>
      <c r="D51" s="17">
        <f>'[3]1'!E23</f>
        <v>153.5</v>
      </c>
      <c r="E51" s="17">
        <f>'[3]1'!F23</f>
        <v>118.5</v>
      </c>
      <c r="F51" s="17">
        <f>'[3]1'!G23</f>
        <v>96.5</v>
      </c>
      <c r="G51" s="17">
        <f>'[3]1'!H23</f>
        <v>84.5</v>
      </c>
    </row>
    <row r="52" spans="1:7" ht="15.75" x14ac:dyDescent="0.25">
      <c r="A52" s="156" t="s">
        <v>46</v>
      </c>
      <c r="B52" s="9" t="s">
        <v>47</v>
      </c>
      <c r="C52" s="17">
        <f>'[3]1'!D24</f>
        <v>256.5</v>
      </c>
      <c r="D52" s="17">
        <f>'[3]1'!E24</f>
        <v>159.5</v>
      </c>
      <c r="E52" s="17">
        <f>'[3]1'!F24</f>
        <v>123.5</v>
      </c>
      <c r="F52" s="17">
        <f>'[3]1'!G24</f>
        <v>100.5</v>
      </c>
      <c r="G52" s="17">
        <f>'[3]1'!H24</f>
        <v>87.5</v>
      </c>
    </row>
    <row r="53" spans="1:7" ht="15.75" x14ac:dyDescent="0.25">
      <c r="A53" s="156"/>
      <c r="B53" s="9" t="s">
        <v>48</v>
      </c>
      <c r="C53" s="17">
        <f>'[3]1'!D25</f>
        <v>258.5</v>
      </c>
      <c r="D53" s="17">
        <f>'[3]1'!E25</f>
        <v>160.5</v>
      </c>
      <c r="E53" s="17">
        <f>'[3]1'!F25</f>
        <v>124.5</v>
      </c>
      <c r="F53" s="17">
        <f>'[3]1'!G25</f>
        <v>100.5</v>
      </c>
      <c r="G53" s="17">
        <f>'[3]1'!H25</f>
        <v>87.5</v>
      </c>
    </row>
    <row r="54" spans="1:7" ht="15.75" x14ac:dyDescent="0.25">
      <c r="A54" s="156"/>
      <c r="B54" s="9" t="s">
        <v>45</v>
      </c>
      <c r="C54" s="17">
        <f>'[3]1'!D26</f>
        <v>262.5</v>
      </c>
      <c r="D54" s="17">
        <f>'[3]1'!E26</f>
        <v>162.5</v>
      </c>
      <c r="E54" s="17">
        <f>'[3]1'!F26</f>
        <v>125.5</v>
      </c>
      <c r="F54" s="17">
        <f>'[3]1'!G26</f>
        <v>102.5</v>
      </c>
      <c r="G54" s="17">
        <f>'[3]1'!H26</f>
        <v>89.5</v>
      </c>
    </row>
    <row r="55" spans="1:7" ht="15.75" x14ac:dyDescent="0.25">
      <c r="A55" s="163" t="s">
        <v>59</v>
      </c>
      <c r="B55" s="164"/>
      <c r="C55" s="164"/>
      <c r="D55" s="164"/>
      <c r="E55" s="164"/>
      <c r="F55" s="164"/>
      <c r="G55" s="165"/>
    </row>
    <row r="56" spans="1:7" ht="15.75" x14ac:dyDescent="0.25">
      <c r="A56" s="18"/>
      <c r="B56" s="9" t="s">
        <v>60</v>
      </c>
      <c r="C56" s="9">
        <v>171</v>
      </c>
      <c r="D56" s="9">
        <v>106</v>
      </c>
      <c r="E56" s="9">
        <v>82</v>
      </c>
      <c r="F56" s="9">
        <v>67</v>
      </c>
      <c r="G56" s="9">
        <v>58</v>
      </c>
    </row>
    <row r="57" spans="1:7" ht="15.75" x14ac:dyDescent="0.25">
      <c r="A57" s="19"/>
      <c r="B57" s="9" t="s">
        <v>61</v>
      </c>
      <c r="C57" s="9">
        <v>192</v>
      </c>
      <c r="D57" s="9">
        <v>119</v>
      </c>
      <c r="E57" s="9">
        <v>92</v>
      </c>
      <c r="F57" s="9">
        <v>67</v>
      </c>
      <c r="G57" s="9">
        <v>65</v>
      </c>
    </row>
    <row r="58" spans="1:7" ht="15.75" x14ac:dyDescent="0.25">
      <c r="A58" s="19"/>
      <c r="B58" s="9" t="s">
        <v>62</v>
      </c>
      <c r="C58" s="9">
        <v>209</v>
      </c>
      <c r="D58" s="9">
        <v>130</v>
      </c>
      <c r="E58" s="9">
        <v>101</v>
      </c>
      <c r="F58" s="9">
        <v>82</v>
      </c>
      <c r="G58" s="9">
        <v>71</v>
      </c>
    </row>
    <row r="59" spans="1:7" ht="15.75" x14ac:dyDescent="0.25">
      <c r="A59" s="19"/>
      <c r="B59" s="9" t="s">
        <v>63</v>
      </c>
      <c r="C59" s="9">
        <v>257</v>
      </c>
      <c r="D59" s="9">
        <v>159</v>
      </c>
      <c r="E59" s="9">
        <v>123</v>
      </c>
      <c r="F59" s="9">
        <v>100</v>
      </c>
      <c r="G59" s="9">
        <v>87</v>
      </c>
    </row>
    <row r="60" spans="1:7" ht="15.75" x14ac:dyDescent="0.25">
      <c r="A60" s="20"/>
      <c r="B60" s="9" t="s">
        <v>64</v>
      </c>
      <c r="C60" s="9">
        <v>300</v>
      </c>
      <c r="D60" s="9">
        <v>186</v>
      </c>
      <c r="E60" s="9">
        <v>144</v>
      </c>
      <c r="F60" s="9">
        <v>117</v>
      </c>
      <c r="G60" s="9">
        <v>102</v>
      </c>
    </row>
    <row r="63" spans="1:7" x14ac:dyDescent="0.25">
      <c r="A63" s="144" t="s">
        <v>113</v>
      </c>
      <c r="B63" s="145"/>
      <c r="C63" s="145"/>
      <c r="D63" s="145"/>
      <c r="E63" s="145"/>
      <c r="F63" s="145"/>
      <c r="G63" s="145"/>
    </row>
  </sheetData>
  <mergeCells count="23">
    <mergeCell ref="A55:G55"/>
    <mergeCell ref="A31:A33"/>
    <mergeCell ref="A34:A36"/>
    <mergeCell ref="A37:A39"/>
    <mergeCell ref="A40:A42"/>
    <mergeCell ref="A43:A45"/>
    <mergeCell ref="A46:A48"/>
    <mergeCell ref="A63:G63"/>
    <mergeCell ref="C29:G29"/>
    <mergeCell ref="B1:M1"/>
    <mergeCell ref="B2:M2"/>
    <mergeCell ref="A9:G9"/>
    <mergeCell ref="A10:A12"/>
    <mergeCell ref="A13:A15"/>
    <mergeCell ref="A16:A18"/>
    <mergeCell ref="A19:A21"/>
    <mergeCell ref="A22:G22"/>
    <mergeCell ref="C26:G26"/>
    <mergeCell ref="C27:G27"/>
    <mergeCell ref="C28:G28"/>
    <mergeCell ref="A4:G4"/>
    <mergeCell ref="A49:A51"/>
    <mergeCell ref="A52:A54"/>
  </mergeCells>
  <printOptions horizontalCentered="1"/>
  <pageMargins left="0.9055118110236221" right="0.51181102362204722" top="0.74803149606299213" bottom="0.74803149606299213" header="0.31496062992125984" footer="0.31496062992125984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F39"/>
  <sheetViews>
    <sheetView tabSelected="1" view="pageBreakPreview" topLeftCell="A19" zoomScaleNormal="100" zoomScaleSheetLayoutView="100" workbookViewId="0">
      <selection activeCell="L30" sqref="L30"/>
    </sheetView>
  </sheetViews>
  <sheetFormatPr defaultRowHeight="15.75" x14ac:dyDescent="0.25"/>
  <cols>
    <col min="1" max="1" width="8.5703125" style="62" customWidth="1"/>
    <col min="2" max="2" width="43.7109375" style="62" customWidth="1"/>
    <col min="3" max="3" width="14.140625" style="62" customWidth="1"/>
    <col min="4" max="4" width="18.85546875" style="62" hidden="1" customWidth="1"/>
    <col min="5" max="5" width="22" style="62" customWidth="1"/>
    <col min="6" max="256" width="9.140625" style="62"/>
    <col min="257" max="257" width="8.5703125" style="62" customWidth="1"/>
    <col min="258" max="258" width="43.7109375" style="62" customWidth="1"/>
    <col min="259" max="259" width="16.28515625" style="62" customWidth="1"/>
    <col min="260" max="260" width="0" style="62" hidden="1" customWidth="1"/>
    <col min="261" max="261" width="16.28515625" style="62" customWidth="1"/>
    <col min="262" max="512" width="9.140625" style="62"/>
    <col min="513" max="513" width="8.5703125" style="62" customWidth="1"/>
    <col min="514" max="514" width="43.7109375" style="62" customWidth="1"/>
    <col min="515" max="515" width="16.28515625" style="62" customWidth="1"/>
    <col min="516" max="516" width="0" style="62" hidden="1" customWidth="1"/>
    <col min="517" max="517" width="16.28515625" style="62" customWidth="1"/>
    <col min="518" max="768" width="9.140625" style="62"/>
    <col min="769" max="769" width="8.5703125" style="62" customWidth="1"/>
    <col min="770" max="770" width="43.7109375" style="62" customWidth="1"/>
    <col min="771" max="771" width="16.28515625" style="62" customWidth="1"/>
    <col min="772" max="772" width="0" style="62" hidden="1" customWidth="1"/>
    <col min="773" max="773" width="16.28515625" style="62" customWidth="1"/>
    <col min="774" max="1024" width="9.140625" style="62"/>
    <col min="1025" max="1025" width="8.5703125" style="62" customWidth="1"/>
    <col min="1026" max="1026" width="43.7109375" style="62" customWidth="1"/>
    <col min="1027" max="1027" width="16.28515625" style="62" customWidth="1"/>
    <col min="1028" max="1028" width="0" style="62" hidden="1" customWidth="1"/>
    <col min="1029" max="1029" width="16.28515625" style="62" customWidth="1"/>
    <col min="1030" max="1280" width="9.140625" style="62"/>
    <col min="1281" max="1281" width="8.5703125" style="62" customWidth="1"/>
    <col min="1282" max="1282" width="43.7109375" style="62" customWidth="1"/>
    <col min="1283" max="1283" width="16.28515625" style="62" customWidth="1"/>
    <col min="1284" max="1284" width="0" style="62" hidden="1" customWidth="1"/>
    <col min="1285" max="1285" width="16.28515625" style="62" customWidth="1"/>
    <col min="1286" max="1536" width="9.140625" style="62"/>
    <col min="1537" max="1537" width="8.5703125" style="62" customWidth="1"/>
    <col min="1538" max="1538" width="43.7109375" style="62" customWidth="1"/>
    <col min="1539" max="1539" width="16.28515625" style="62" customWidth="1"/>
    <col min="1540" max="1540" width="0" style="62" hidden="1" customWidth="1"/>
    <col min="1541" max="1541" width="16.28515625" style="62" customWidth="1"/>
    <col min="1542" max="1792" width="9.140625" style="62"/>
    <col min="1793" max="1793" width="8.5703125" style="62" customWidth="1"/>
    <col min="1794" max="1794" width="43.7109375" style="62" customWidth="1"/>
    <col min="1795" max="1795" width="16.28515625" style="62" customWidth="1"/>
    <col min="1796" max="1796" width="0" style="62" hidden="1" customWidth="1"/>
    <col min="1797" max="1797" width="16.28515625" style="62" customWidth="1"/>
    <col min="1798" max="2048" width="9.140625" style="62"/>
    <col min="2049" max="2049" width="8.5703125" style="62" customWidth="1"/>
    <col min="2050" max="2050" width="43.7109375" style="62" customWidth="1"/>
    <col min="2051" max="2051" width="16.28515625" style="62" customWidth="1"/>
    <col min="2052" max="2052" width="0" style="62" hidden="1" customWidth="1"/>
    <col min="2053" max="2053" width="16.28515625" style="62" customWidth="1"/>
    <col min="2054" max="2304" width="9.140625" style="62"/>
    <col min="2305" max="2305" width="8.5703125" style="62" customWidth="1"/>
    <col min="2306" max="2306" width="43.7109375" style="62" customWidth="1"/>
    <col min="2307" max="2307" width="16.28515625" style="62" customWidth="1"/>
    <col min="2308" max="2308" width="0" style="62" hidden="1" customWidth="1"/>
    <col min="2309" max="2309" width="16.28515625" style="62" customWidth="1"/>
    <col min="2310" max="2560" width="9.140625" style="62"/>
    <col min="2561" max="2561" width="8.5703125" style="62" customWidth="1"/>
    <col min="2562" max="2562" width="43.7109375" style="62" customWidth="1"/>
    <col min="2563" max="2563" width="16.28515625" style="62" customWidth="1"/>
    <col min="2564" max="2564" width="0" style="62" hidden="1" customWidth="1"/>
    <col min="2565" max="2565" width="16.28515625" style="62" customWidth="1"/>
    <col min="2566" max="2816" width="9.140625" style="62"/>
    <col min="2817" max="2817" width="8.5703125" style="62" customWidth="1"/>
    <col min="2818" max="2818" width="43.7109375" style="62" customWidth="1"/>
    <col min="2819" max="2819" width="16.28515625" style="62" customWidth="1"/>
    <col min="2820" max="2820" width="0" style="62" hidden="1" customWidth="1"/>
    <col min="2821" max="2821" width="16.28515625" style="62" customWidth="1"/>
    <col min="2822" max="3072" width="9.140625" style="62"/>
    <col min="3073" max="3073" width="8.5703125" style="62" customWidth="1"/>
    <col min="3074" max="3074" width="43.7109375" style="62" customWidth="1"/>
    <col min="3075" max="3075" width="16.28515625" style="62" customWidth="1"/>
    <col min="3076" max="3076" width="0" style="62" hidden="1" customWidth="1"/>
    <col min="3077" max="3077" width="16.28515625" style="62" customWidth="1"/>
    <col min="3078" max="3328" width="9.140625" style="62"/>
    <col min="3329" max="3329" width="8.5703125" style="62" customWidth="1"/>
    <col min="3330" max="3330" width="43.7109375" style="62" customWidth="1"/>
    <col min="3331" max="3331" width="16.28515625" style="62" customWidth="1"/>
    <col min="3332" max="3332" width="0" style="62" hidden="1" customWidth="1"/>
    <col min="3333" max="3333" width="16.28515625" style="62" customWidth="1"/>
    <col min="3334" max="3584" width="9.140625" style="62"/>
    <col min="3585" max="3585" width="8.5703125" style="62" customWidth="1"/>
    <col min="3586" max="3586" width="43.7109375" style="62" customWidth="1"/>
    <col min="3587" max="3587" width="16.28515625" style="62" customWidth="1"/>
    <col min="3588" max="3588" width="0" style="62" hidden="1" customWidth="1"/>
    <col min="3589" max="3589" width="16.28515625" style="62" customWidth="1"/>
    <col min="3590" max="3840" width="9.140625" style="62"/>
    <col min="3841" max="3841" width="8.5703125" style="62" customWidth="1"/>
    <col min="3842" max="3842" width="43.7109375" style="62" customWidth="1"/>
    <col min="3843" max="3843" width="16.28515625" style="62" customWidth="1"/>
    <col min="3844" max="3844" width="0" style="62" hidden="1" customWidth="1"/>
    <col min="3845" max="3845" width="16.28515625" style="62" customWidth="1"/>
    <col min="3846" max="4096" width="9.140625" style="62"/>
    <col min="4097" max="4097" width="8.5703125" style="62" customWidth="1"/>
    <col min="4098" max="4098" width="43.7109375" style="62" customWidth="1"/>
    <col min="4099" max="4099" width="16.28515625" style="62" customWidth="1"/>
    <col min="4100" max="4100" width="0" style="62" hidden="1" customWidth="1"/>
    <col min="4101" max="4101" width="16.28515625" style="62" customWidth="1"/>
    <col min="4102" max="4352" width="9.140625" style="62"/>
    <col min="4353" max="4353" width="8.5703125" style="62" customWidth="1"/>
    <col min="4354" max="4354" width="43.7109375" style="62" customWidth="1"/>
    <col min="4355" max="4355" width="16.28515625" style="62" customWidth="1"/>
    <col min="4356" max="4356" width="0" style="62" hidden="1" customWidth="1"/>
    <col min="4357" max="4357" width="16.28515625" style="62" customWidth="1"/>
    <col min="4358" max="4608" width="9.140625" style="62"/>
    <col min="4609" max="4609" width="8.5703125" style="62" customWidth="1"/>
    <col min="4610" max="4610" width="43.7109375" style="62" customWidth="1"/>
    <col min="4611" max="4611" width="16.28515625" style="62" customWidth="1"/>
    <col min="4612" max="4612" width="0" style="62" hidden="1" customWidth="1"/>
    <col min="4613" max="4613" width="16.28515625" style="62" customWidth="1"/>
    <col min="4614" max="4864" width="9.140625" style="62"/>
    <col min="4865" max="4865" width="8.5703125" style="62" customWidth="1"/>
    <col min="4866" max="4866" width="43.7109375" style="62" customWidth="1"/>
    <col min="4867" max="4867" width="16.28515625" style="62" customWidth="1"/>
    <col min="4868" max="4868" width="0" style="62" hidden="1" customWidth="1"/>
    <col min="4869" max="4869" width="16.28515625" style="62" customWidth="1"/>
    <col min="4870" max="5120" width="9.140625" style="62"/>
    <col min="5121" max="5121" width="8.5703125" style="62" customWidth="1"/>
    <col min="5122" max="5122" width="43.7109375" style="62" customWidth="1"/>
    <col min="5123" max="5123" width="16.28515625" style="62" customWidth="1"/>
    <col min="5124" max="5124" width="0" style="62" hidden="1" customWidth="1"/>
    <col min="5125" max="5125" width="16.28515625" style="62" customWidth="1"/>
    <col min="5126" max="5376" width="9.140625" style="62"/>
    <col min="5377" max="5377" width="8.5703125" style="62" customWidth="1"/>
    <col min="5378" max="5378" width="43.7109375" style="62" customWidth="1"/>
    <col min="5379" max="5379" width="16.28515625" style="62" customWidth="1"/>
    <col min="5380" max="5380" width="0" style="62" hidden="1" customWidth="1"/>
    <col min="5381" max="5381" width="16.28515625" style="62" customWidth="1"/>
    <col min="5382" max="5632" width="9.140625" style="62"/>
    <col min="5633" max="5633" width="8.5703125" style="62" customWidth="1"/>
    <col min="5634" max="5634" width="43.7109375" style="62" customWidth="1"/>
    <col min="5635" max="5635" width="16.28515625" style="62" customWidth="1"/>
    <col min="5636" max="5636" width="0" style="62" hidden="1" customWidth="1"/>
    <col min="5637" max="5637" width="16.28515625" style="62" customWidth="1"/>
    <col min="5638" max="5888" width="9.140625" style="62"/>
    <col min="5889" max="5889" width="8.5703125" style="62" customWidth="1"/>
    <col min="5890" max="5890" width="43.7109375" style="62" customWidth="1"/>
    <col min="5891" max="5891" width="16.28515625" style="62" customWidth="1"/>
    <col min="5892" max="5892" width="0" style="62" hidden="1" customWidth="1"/>
    <col min="5893" max="5893" width="16.28515625" style="62" customWidth="1"/>
    <col min="5894" max="6144" width="9.140625" style="62"/>
    <col min="6145" max="6145" width="8.5703125" style="62" customWidth="1"/>
    <col min="6146" max="6146" width="43.7109375" style="62" customWidth="1"/>
    <col min="6147" max="6147" width="16.28515625" style="62" customWidth="1"/>
    <col min="6148" max="6148" width="0" style="62" hidden="1" customWidth="1"/>
    <col min="6149" max="6149" width="16.28515625" style="62" customWidth="1"/>
    <col min="6150" max="6400" width="9.140625" style="62"/>
    <col min="6401" max="6401" width="8.5703125" style="62" customWidth="1"/>
    <col min="6402" max="6402" width="43.7109375" style="62" customWidth="1"/>
    <col min="6403" max="6403" width="16.28515625" style="62" customWidth="1"/>
    <col min="6404" max="6404" width="0" style="62" hidden="1" customWidth="1"/>
    <col min="6405" max="6405" width="16.28515625" style="62" customWidth="1"/>
    <col min="6406" max="6656" width="9.140625" style="62"/>
    <col min="6657" max="6657" width="8.5703125" style="62" customWidth="1"/>
    <col min="6658" max="6658" width="43.7109375" style="62" customWidth="1"/>
    <col min="6659" max="6659" width="16.28515625" style="62" customWidth="1"/>
    <col min="6660" max="6660" width="0" style="62" hidden="1" customWidth="1"/>
    <col min="6661" max="6661" width="16.28515625" style="62" customWidth="1"/>
    <col min="6662" max="6912" width="9.140625" style="62"/>
    <col min="6913" max="6913" width="8.5703125" style="62" customWidth="1"/>
    <col min="6914" max="6914" width="43.7109375" style="62" customWidth="1"/>
    <col min="6915" max="6915" width="16.28515625" style="62" customWidth="1"/>
    <col min="6916" max="6916" width="0" style="62" hidden="1" customWidth="1"/>
    <col min="6917" max="6917" width="16.28515625" style="62" customWidth="1"/>
    <col min="6918" max="7168" width="9.140625" style="62"/>
    <col min="7169" max="7169" width="8.5703125" style="62" customWidth="1"/>
    <col min="7170" max="7170" width="43.7109375" style="62" customWidth="1"/>
    <col min="7171" max="7171" width="16.28515625" style="62" customWidth="1"/>
    <col min="7172" max="7172" width="0" style="62" hidden="1" customWidth="1"/>
    <col min="7173" max="7173" width="16.28515625" style="62" customWidth="1"/>
    <col min="7174" max="7424" width="9.140625" style="62"/>
    <col min="7425" max="7425" width="8.5703125" style="62" customWidth="1"/>
    <col min="7426" max="7426" width="43.7109375" style="62" customWidth="1"/>
    <col min="7427" max="7427" width="16.28515625" style="62" customWidth="1"/>
    <col min="7428" max="7428" width="0" style="62" hidden="1" customWidth="1"/>
    <col min="7429" max="7429" width="16.28515625" style="62" customWidth="1"/>
    <col min="7430" max="7680" width="9.140625" style="62"/>
    <col min="7681" max="7681" width="8.5703125" style="62" customWidth="1"/>
    <col min="7682" max="7682" width="43.7109375" style="62" customWidth="1"/>
    <col min="7683" max="7683" width="16.28515625" style="62" customWidth="1"/>
    <col min="7684" max="7684" width="0" style="62" hidden="1" customWidth="1"/>
    <col min="7685" max="7685" width="16.28515625" style="62" customWidth="1"/>
    <col min="7686" max="7936" width="9.140625" style="62"/>
    <col min="7937" max="7937" width="8.5703125" style="62" customWidth="1"/>
    <col min="7938" max="7938" width="43.7109375" style="62" customWidth="1"/>
    <col min="7939" max="7939" width="16.28515625" style="62" customWidth="1"/>
    <col min="7940" max="7940" width="0" style="62" hidden="1" customWidth="1"/>
    <col min="7941" max="7941" width="16.28515625" style="62" customWidth="1"/>
    <col min="7942" max="8192" width="9.140625" style="62"/>
    <col min="8193" max="8193" width="8.5703125" style="62" customWidth="1"/>
    <col min="8194" max="8194" width="43.7109375" style="62" customWidth="1"/>
    <col min="8195" max="8195" width="16.28515625" style="62" customWidth="1"/>
    <col min="8196" max="8196" width="0" style="62" hidden="1" customWidth="1"/>
    <col min="8197" max="8197" width="16.28515625" style="62" customWidth="1"/>
    <col min="8198" max="8448" width="9.140625" style="62"/>
    <col min="8449" max="8449" width="8.5703125" style="62" customWidth="1"/>
    <col min="8450" max="8450" width="43.7109375" style="62" customWidth="1"/>
    <col min="8451" max="8451" width="16.28515625" style="62" customWidth="1"/>
    <col min="8452" max="8452" width="0" style="62" hidden="1" customWidth="1"/>
    <col min="8453" max="8453" width="16.28515625" style="62" customWidth="1"/>
    <col min="8454" max="8704" width="9.140625" style="62"/>
    <col min="8705" max="8705" width="8.5703125" style="62" customWidth="1"/>
    <col min="8706" max="8706" width="43.7109375" style="62" customWidth="1"/>
    <col min="8707" max="8707" width="16.28515625" style="62" customWidth="1"/>
    <col min="8708" max="8708" width="0" style="62" hidden="1" customWidth="1"/>
    <col min="8709" max="8709" width="16.28515625" style="62" customWidth="1"/>
    <col min="8710" max="8960" width="9.140625" style="62"/>
    <col min="8961" max="8961" width="8.5703125" style="62" customWidth="1"/>
    <col min="8962" max="8962" width="43.7109375" style="62" customWidth="1"/>
    <col min="8963" max="8963" width="16.28515625" style="62" customWidth="1"/>
    <col min="8964" max="8964" width="0" style="62" hidden="1" customWidth="1"/>
    <col min="8965" max="8965" width="16.28515625" style="62" customWidth="1"/>
    <col min="8966" max="9216" width="9.140625" style="62"/>
    <col min="9217" max="9217" width="8.5703125" style="62" customWidth="1"/>
    <col min="9218" max="9218" width="43.7109375" style="62" customWidth="1"/>
    <col min="9219" max="9219" width="16.28515625" style="62" customWidth="1"/>
    <col min="9220" max="9220" width="0" style="62" hidden="1" customWidth="1"/>
    <col min="9221" max="9221" width="16.28515625" style="62" customWidth="1"/>
    <col min="9222" max="9472" width="9.140625" style="62"/>
    <col min="9473" max="9473" width="8.5703125" style="62" customWidth="1"/>
    <col min="9474" max="9474" width="43.7109375" style="62" customWidth="1"/>
    <col min="9475" max="9475" width="16.28515625" style="62" customWidth="1"/>
    <col min="9476" max="9476" width="0" style="62" hidden="1" customWidth="1"/>
    <col min="9477" max="9477" width="16.28515625" style="62" customWidth="1"/>
    <col min="9478" max="9728" width="9.140625" style="62"/>
    <col min="9729" max="9729" width="8.5703125" style="62" customWidth="1"/>
    <col min="9730" max="9730" width="43.7109375" style="62" customWidth="1"/>
    <col min="9731" max="9731" width="16.28515625" style="62" customWidth="1"/>
    <col min="9732" max="9732" width="0" style="62" hidden="1" customWidth="1"/>
    <col min="9733" max="9733" width="16.28515625" style="62" customWidth="1"/>
    <col min="9734" max="9984" width="9.140625" style="62"/>
    <col min="9985" max="9985" width="8.5703125" style="62" customWidth="1"/>
    <col min="9986" max="9986" width="43.7109375" style="62" customWidth="1"/>
    <col min="9987" max="9987" width="16.28515625" style="62" customWidth="1"/>
    <col min="9988" max="9988" width="0" style="62" hidden="1" customWidth="1"/>
    <col min="9989" max="9989" width="16.28515625" style="62" customWidth="1"/>
    <col min="9990" max="10240" width="9.140625" style="62"/>
    <col min="10241" max="10241" width="8.5703125" style="62" customWidth="1"/>
    <col min="10242" max="10242" width="43.7109375" style="62" customWidth="1"/>
    <col min="10243" max="10243" width="16.28515625" style="62" customWidth="1"/>
    <col min="10244" max="10244" width="0" style="62" hidden="1" customWidth="1"/>
    <col min="10245" max="10245" width="16.28515625" style="62" customWidth="1"/>
    <col min="10246" max="10496" width="9.140625" style="62"/>
    <col min="10497" max="10497" width="8.5703125" style="62" customWidth="1"/>
    <col min="10498" max="10498" width="43.7109375" style="62" customWidth="1"/>
    <col min="10499" max="10499" width="16.28515625" style="62" customWidth="1"/>
    <col min="10500" max="10500" width="0" style="62" hidden="1" customWidth="1"/>
    <col min="10501" max="10501" width="16.28515625" style="62" customWidth="1"/>
    <col min="10502" max="10752" width="9.140625" style="62"/>
    <col min="10753" max="10753" width="8.5703125" style="62" customWidth="1"/>
    <col min="10754" max="10754" width="43.7109375" style="62" customWidth="1"/>
    <col min="10755" max="10755" width="16.28515625" style="62" customWidth="1"/>
    <col min="10756" max="10756" width="0" style="62" hidden="1" customWidth="1"/>
    <col min="10757" max="10757" width="16.28515625" style="62" customWidth="1"/>
    <col min="10758" max="11008" width="9.140625" style="62"/>
    <col min="11009" max="11009" width="8.5703125" style="62" customWidth="1"/>
    <col min="11010" max="11010" width="43.7109375" style="62" customWidth="1"/>
    <col min="11011" max="11011" width="16.28515625" style="62" customWidth="1"/>
    <col min="11012" max="11012" width="0" style="62" hidden="1" customWidth="1"/>
    <col min="11013" max="11013" width="16.28515625" style="62" customWidth="1"/>
    <col min="11014" max="11264" width="9.140625" style="62"/>
    <col min="11265" max="11265" width="8.5703125" style="62" customWidth="1"/>
    <col min="11266" max="11266" width="43.7109375" style="62" customWidth="1"/>
    <col min="11267" max="11267" width="16.28515625" style="62" customWidth="1"/>
    <col min="11268" max="11268" width="0" style="62" hidden="1" customWidth="1"/>
    <col min="11269" max="11269" width="16.28515625" style="62" customWidth="1"/>
    <col min="11270" max="11520" width="9.140625" style="62"/>
    <col min="11521" max="11521" width="8.5703125" style="62" customWidth="1"/>
    <col min="11522" max="11522" width="43.7109375" style="62" customWidth="1"/>
    <col min="11523" max="11523" width="16.28515625" style="62" customWidth="1"/>
    <col min="11524" max="11524" width="0" style="62" hidden="1" customWidth="1"/>
    <col min="11525" max="11525" width="16.28515625" style="62" customWidth="1"/>
    <col min="11526" max="11776" width="9.140625" style="62"/>
    <col min="11777" max="11777" width="8.5703125" style="62" customWidth="1"/>
    <col min="11778" max="11778" width="43.7109375" style="62" customWidth="1"/>
    <col min="11779" max="11779" width="16.28515625" style="62" customWidth="1"/>
    <col min="11780" max="11780" width="0" style="62" hidden="1" customWidth="1"/>
    <col min="11781" max="11781" width="16.28515625" style="62" customWidth="1"/>
    <col min="11782" max="12032" width="9.140625" style="62"/>
    <col min="12033" max="12033" width="8.5703125" style="62" customWidth="1"/>
    <col min="12034" max="12034" width="43.7109375" style="62" customWidth="1"/>
    <col min="12035" max="12035" width="16.28515625" style="62" customWidth="1"/>
    <col min="12036" max="12036" width="0" style="62" hidden="1" customWidth="1"/>
    <col min="12037" max="12037" width="16.28515625" style="62" customWidth="1"/>
    <col min="12038" max="12288" width="9.140625" style="62"/>
    <col min="12289" max="12289" width="8.5703125" style="62" customWidth="1"/>
    <col min="12290" max="12290" width="43.7109375" style="62" customWidth="1"/>
    <col min="12291" max="12291" width="16.28515625" style="62" customWidth="1"/>
    <col min="12292" max="12292" width="0" style="62" hidden="1" customWidth="1"/>
    <col min="12293" max="12293" width="16.28515625" style="62" customWidth="1"/>
    <col min="12294" max="12544" width="9.140625" style="62"/>
    <col min="12545" max="12545" width="8.5703125" style="62" customWidth="1"/>
    <col min="12546" max="12546" width="43.7109375" style="62" customWidth="1"/>
    <col min="12547" max="12547" width="16.28515625" style="62" customWidth="1"/>
    <col min="12548" max="12548" width="0" style="62" hidden="1" customWidth="1"/>
    <col min="12549" max="12549" width="16.28515625" style="62" customWidth="1"/>
    <col min="12550" max="12800" width="9.140625" style="62"/>
    <col min="12801" max="12801" width="8.5703125" style="62" customWidth="1"/>
    <col min="12802" max="12802" width="43.7109375" style="62" customWidth="1"/>
    <col min="12803" max="12803" width="16.28515625" style="62" customWidth="1"/>
    <col min="12804" max="12804" width="0" style="62" hidden="1" customWidth="1"/>
    <col min="12805" max="12805" width="16.28515625" style="62" customWidth="1"/>
    <col min="12806" max="13056" width="9.140625" style="62"/>
    <col min="13057" max="13057" width="8.5703125" style="62" customWidth="1"/>
    <col min="13058" max="13058" width="43.7109375" style="62" customWidth="1"/>
    <col min="13059" max="13059" width="16.28515625" style="62" customWidth="1"/>
    <col min="13060" max="13060" width="0" style="62" hidden="1" customWidth="1"/>
    <col min="13061" max="13061" width="16.28515625" style="62" customWidth="1"/>
    <col min="13062" max="13312" width="9.140625" style="62"/>
    <col min="13313" max="13313" width="8.5703125" style="62" customWidth="1"/>
    <col min="13314" max="13314" width="43.7109375" style="62" customWidth="1"/>
    <col min="13315" max="13315" width="16.28515625" style="62" customWidth="1"/>
    <col min="13316" max="13316" width="0" style="62" hidden="1" customWidth="1"/>
    <col min="13317" max="13317" width="16.28515625" style="62" customWidth="1"/>
    <col min="13318" max="13568" width="9.140625" style="62"/>
    <col min="13569" max="13569" width="8.5703125" style="62" customWidth="1"/>
    <col min="13570" max="13570" width="43.7109375" style="62" customWidth="1"/>
    <col min="13571" max="13571" width="16.28515625" style="62" customWidth="1"/>
    <col min="13572" max="13572" width="0" style="62" hidden="1" customWidth="1"/>
    <col min="13573" max="13573" width="16.28515625" style="62" customWidth="1"/>
    <col min="13574" max="13824" width="9.140625" style="62"/>
    <col min="13825" max="13825" width="8.5703125" style="62" customWidth="1"/>
    <col min="13826" max="13826" width="43.7109375" style="62" customWidth="1"/>
    <col min="13827" max="13827" width="16.28515625" style="62" customWidth="1"/>
    <col min="13828" max="13828" width="0" style="62" hidden="1" customWidth="1"/>
    <col min="13829" max="13829" width="16.28515625" style="62" customWidth="1"/>
    <col min="13830" max="14080" width="9.140625" style="62"/>
    <col min="14081" max="14081" width="8.5703125" style="62" customWidth="1"/>
    <col min="14082" max="14082" width="43.7109375" style="62" customWidth="1"/>
    <col min="14083" max="14083" width="16.28515625" style="62" customWidth="1"/>
    <col min="14084" max="14084" width="0" style="62" hidden="1" customWidth="1"/>
    <col min="14085" max="14085" width="16.28515625" style="62" customWidth="1"/>
    <col min="14086" max="14336" width="9.140625" style="62"/>
    <col min="14337" max="14337" width="8.5703125" style="62" customWidth="1"/>
    <col min="14338" max="14338" width="43.7109375" style="62" customWidth="1"/>
    <col min="14339" max="14339" width="16.28515625" style="62" customWidth="1"/>
    <col min="14340" max="14340" width="0" style="62" hidden="1" customWidth="1"/>
    <col min="14341" max="14341" width="16.28515625" style="62" customWidth="1"/>
    <col min="14342" max="14592" width="9.140625" style="62"/>
    <col min="14593" max="14593" width="8.5703125" style="62" customWidth="1"/>
    <col min="14594" max="14594" width="43.7109375" style="62" customWidth="1"/>
    <col min="14595" max="14595" width="16.28515625" style="62" customWidth="1"/>
    <col min="14596" max="14596" width="0" style="62" hidden="1" customWidth="1"/>
    <col min="14597" max="14597" width="16.28515625" style="62" customWidth="1"/>
    <col min="14598" max="14848" width="9.140625" style="62"/>
    <col min="14849" max="14849" width="8.5703125" style="62" customWidth="1"/>
    <col min="14850" max="14850" width="43.7109375" style="62" customWidth="1"/>
    <col min="14851" max="14851" width="16.28515625" style="62" customWidth="1"/>
    <col min="14852" max="14852" width="0" style="62" hidden="1" customWidth="1"/>
    <col min="14853" max="14853" width="16.28515625" style="62" customWidth="1"/>
    <col min="14854" max="15104" width="9.140625" style="62"/>
    <col min="15105" max="15105" width="8.5703125" style="62" customWidth="1"/>
    <col min="15106" max="15106" width="43.7109375" style="62" customWidth="1"/>
    <col min="15107" max="15107" width="16.28515625" style="62" customWidth="1"/>
    <col min="15108" max="15108" width="0" style="62" hidden="1" customWidth="1"/>
    <col min="15109" max="15109" width="16.28515625" style="62" customWidth="1"/>
    <col min="15110" max="15360" width="9.140625" style="62"/>
    <col min="15361" max="15361" width="8.5703125" style="62" customWidth="1"/>
    <col min="15362" max="15362" width="43.7109375" style="62" customWidth="1"/>
    <col min="15363" max="15363" width="16.28515625" style="62" customWidth="1"/>
    <col min="15364" max="15364" width="0" style="62" hidden="1" customWidth="1"/>
    <col min="15365" max="15365" width="16.28515625" style="62" customWidth="1"/>
    <col min="15366" max="15616" width="9.140625" style="62"/>
    <col min="15617" max="15617" width="8.5703125" style="62" customWidth="1"/>
    <col min="15618" max="15618" width="43.7109375" style="62" customWidth="1"/>
    <col min="15619" max="15619" width="16.28515625" style="62" customWidth="1"/>
    <col min="15620" max="15620" width="0" style="62" hidden="1" customWidth="1"/>
    <col min="15621" max="15621" width="16.28515625" style="62" customWidth="1"/>
    <col min="15622" max="15872" width="9.140625" style="62"/>
    <col min="15873" max="15873" width="8.5703125" style="62" customWidth="1"/>
    <col min="15874" max="15874" width="43.7109375" style="62" customWidth="1"/>
    <col min="15875" max="15875" width="16.28515625" style="62" customWidth="1"/>
    <col min="15876" max="15876" width="0" style="62" hidden="1" customWidth="1"/>
    <col min="15877" max="15877" width="16.28515625" style="62" customWidth="1"/>
    <col min="15878" max="16128" width="9.140625" style="62"/>
    <col min="16129" max="16129" width="8.5703125" style="62" customWidth="1"/>
    <col min="16130" max="16130" width="43.7109375" style="62" customWidth="1"/>
    <col min="16131" max="16131" width="16.28515625" style="62" customWidth="1"/>
    <col min="16132" max="16132" width="0" style="62" hidden="1" customWidth="1"/>
    <col min="16133" max="16133" width="16.28515625" style="62" customWidth="1"/>
    <col min="16134" max="16384" width="9.140625" style="62"/>
  </cols>
  <sheetData>
    <row r="1" spans="1:6" x14ac:dyDescent="0.25">
      <c r="C1" s="99" t="s">
        <v>117</v>
      </c>
      <c r="D1" s="99"/>
      <c r="E1" s="99"/>
    </row>
    <row r="2" spans="1:6" ht="32.25" customHeight="1" x14ac:dyDescent="0.25">
      <c r="C2" s="175" t="s">
        <v>118</v>
      </c>
      <c r="D2" s="175"/>
      <c r="E2" s="175"/>
    </row>
    <row r="3" spans="1:6" x14ac:dyDescent="0.25">
      <c r="B3"/>
      <c r="C3" s="99" t="s">
        <v>119</v>
      </c>
      <c r="D3" s="99"/>
      <c r="E3" s="99"/>
    </row>
    <row r="4" spans="1:6" ht="22.5" customHeight="1" x14ac:dyDescent="0.25"/>
    <row r="5" spans="1:6" x14ac:dyDescent="0.25">
      <c r="A5" s="95" t="s">
        <v>20</v>
      </c>
      <c r="B5" s="95"/>
      <c r="C5" s="95"/>
      <c r="D5" s="95"/>
      <c r="E5" s="95"/>
    </row>
    <row r="7" spans="1:6" x14ac:dyDescent="0.25">
      <c r="A7" s="96" t="s">
        <v>1</v>
      </c>
      <c r="B7" s="98" t="s">
        <v>21</v>
      </c>
      <c r="C7" s="96" t="str">
        <f>[6]приложение1!C7</f>
        <v>Этажность многоквартирного или жилого дома</v>
      </c>
      <c r="D7" s="98" t="s">
        <v>22</v>
      </c>
      <c r="E7" s="92" t="s">
        <v>104</v>
      </c>
    </row>
    <row r="8" spans="1:6" ht="98.25" customHeight="1" x14ac:dyDescent="0.25">
      <c r="A8" s="97"/>
      <c r="B8" s="98"/>
      <c r="C8" s="97"/>
      <c r="D8" s="98"/>
      <c r="E8" s="94"/>
    </row>
    <row r="9" spans="1:6" ht="15" customHeight="1" x14ac:dyDescent="0.25">
      <c r="A9" s="63">
        <v>1</v>
      </c>
      <c r="B9" s="63">
        <v>2</v>
      </c>
      <c r="C9" s="64">
        <v>3</v>
      </c>
      <c r="D9" s="65"/>
      <c r="E9" s="64">
        <v>4</v>
      </c>
    </row>
    <row r="10" spans="1:6" ht="14.25" customHeight="1" x14ac:dyDescent="0.25">
      <c r="A10" s="92" t="s">
        <v>5</v>
      </c>
      <c r="B10" s="92" t="s">
        <v>6</v>
      </c>
      <c r="C10" s="66">
        <v>1</v>
      </c>
      <c r="D10" s="67">
        <f>[7]прил1!D9/12</f>
        <v>4.6833333333333338E-2</v>
      </c>
      <c r="E10" s="68">
        <f>ROUND(F10*1163,2)</f>
        <v>54.43</v>
      </c>
      <c r="F10" s="62">
        <v>4.6800000000000001E-2</v>
      </c>
    </row>
    <row r="11" spans="1:6" ht="14.25" customHeight="1" x14ac:dyDescent="0.25">
      <c r="A11" s="93"/>
      <c r="B11" s="93"/>
      <c r="C11" s="66">
        <v>2</v>
      </c>
      <c r="D11" s="67">
        <f>[7]прил1!D10/12</f>
        <v>3.7999999999999999E-2</v>
      </c>
      <c r="E11" s="68">
        <f t="shared" ref="E11:E34" si="0">ROUND(F11*1163,2)</f>
        <v>44.19</v>
      </c>
      <c r="F11" s="62">
        <v>3.7999999999999999E-2</v>
      </c>
    </row>
    <row r="12" spans="1:6" ht="14.25" customHeight="1" x14ac:dyDescent="0.25">
      <c r="A12" s="93"/>
      <c r="B12" s="93"/>
      <c r="C12" s="66">
        <v>3</v>
      </c>
      <c r="D12" s="67">
        <f>[7]прил1!D11/12</f>
        <v>3.4458333333333334E-2</v>
      </c>
      <c r="E12" s="68">
        <f t="shared" si="0"/>
        <v>40.119999999999997</v>
      </c>
      <c r="F12" s="62">
        <v>3.4500000000000003E-2</v>
      </c>
    </row>
    <row r="13" spans="1:6" ht="14.25" customHeight="1" x14ac:dyDescent="0.25">
      <c r="A13" s="93"/>
      <c r="B13" s="93"/>
      <c r="C13" s="66">
        <v>4</v>
      </c>
      <c r="D13" s="67">
        <f>[7]прил1!D12/12</f>
        <v>3.0916666666666665E-2</v>
      </c>
      <c r="E13" s="68">
        <f t="shared" si="0"/>
        <v>35.94</v>
      </c>
      <c r="F13" s="62">
        <v>3.09E-2</v>
      </c>
    </row>
    <row r="14" spans="1:6" ht="14.25" customHeight="1" x14ac:dyDescent="0.25">
      <c r="A14" s="94"/>
      <c r="B14" s="94"/>
      <c r="C14" s="69" t="s">
        <v>7</v>
      </c>
      <c r="D14" s="67">
        <f>[7]прил1!D13/12</f>
        <v>2.8250000000000001E-2</v>
      </c>
      <c r="E14" s="68">
        <f t="shared" si="0"/>
        <v>32.909999999999997</v>
      </c>
      <c r="F14" s="62">
        <v>2.8299999999999999E-2</v>
      </c>
    </row>
    <row r="15" spans="1:6" ht="14.25" customHeight="1" x14ac:dyDescent="0.25">
      <c r="A15" s="92" t="s">
        <v>8</v>
      </c>
      <c r="B15" s="92" t="s">
        <v>9</v>
      </c>
      <c r="C15" s="66">
        <v>1</v>
      </c>
      <c r="D15" s="67">
        <f>[7]прил1!D14/12</f>
        <v>4.7416666666666663E-2</v>
      </c>
      <c r="E15" s="68">
        <f t="shared" si="0"/>
        <v>55.13</v>
      </c>
      <c r="F15" s="62">
        <v>4.7399999999999998E-2</v>
      </c>
    </row>
    <row r="16" spans="1:6" ht="14.25" customHeight="1" x14ac:dyDescent="0.25">
      <c r="A16" s="93"/>
      <c r="B16" s="93"/>
      <c r="C16" s="66">
        <v>2</v>
      </c>
      <c r="D16" s="67">
        <f>[7]прил1!D15/12</f>
        <v>3.8416666666666668E-2</v>
      </c>
      <c r="E16" s="68">
        <f t="shared" si="0"/>
        <v>44.66</v>
      </c>
      <c r="F16" s="62">
        <v>3.8399999999999997E-2</v>
      </c>
    </row>
    <row r="17" spans="1:6" ht="14.25" customHeight="1" x14ac:dyDescent="0.25">
      <c r="A17" s="93"/>
      <c r="B17" s="93"/>
      <c r="C17" s="66">
        <v>3</v>
      </c>
      <c r="D17" s="67">
        <f>[7]прил1!D16/12</f>
        <v>3.4874999999999996E-2</v>
      </c>
      <c r="E17" s="68">
        <f t="shared" si="0"/>
        <v>40.590000000000003</v>
      </c>
      <c r="F17" s="62">
        <v>3.49E-2</v>
      </c>
    </row>
    <row r="18" spans="1:6" ht="14.25" customHeight="1" x14ac:dyDescent="0.25">
      <c r="A18" s="93"/>
      <c r="B18" s="93"/>
      <c r="C18" s="66">
        <v>4</v>
      </c>
      <c r="D18" s="67">
        <f>[7]прил1!D17/12</f>
        <v>3.1333333333333331E-2</v>
      </c>
      <c r="E18" s="68">
        <f t="shared" si="0"/>
        <v>36.4</v>
      </c>
      <c r="F18" s="62">
        <v>3.1300000000000001E-2</v>
      </c>
    </row>
    <row r="19" spans="1:6" ht="14.25" customHeight="1" x14ac:dyDescent="0.25">
      <c r="A19" s="94"/>
      <c r="B19" s="94"/>
      <c r="C19" s="69" t="s">
        <v>7</v>
      </c>
      <c r="D19" s="67">
        <f>[7]прил1!D18/12</f>
        <v>2.8583333333333336E-2</v>
      </c>
      <c r="E19" s="68">
        <f t="shared" si="0"/>
        <v>33.26</v>
      </c>
      <c r="F19" s="62">
        <v>2.86E-2</v>
      </c>
    </row>
    <row r="20" spans="1:6" ht="14.25" customHeight="1" x14ac:dyDescent="0.25">
      <c r="A20" s="92" t="s">
        <v>10</v>
      </c>
      <c r="B20" s="92" t="s">
        <v>122</v>
      </c>
      <c r="C20" s="66">
        <v>1</v>
      </c>
      <c r="D20" s="67">
        <f>[7]прил1!D19/12</f>
        <v>4.8499999999999995E-2</v>
      </c>
      <c r="E20" s="68">
        <f t="shared" si="0"/>
        <v>56.41</v>
      </c>
      <c r="F20" s="62">
        <v>4.8500000000000001E-2</v>
      </c>
    </row>
    <row r="21" spans="1:6" ht="14.25" customHeight="1" x14ac:dyDescent="0.25">
      <c r="A21" s="93"/>
      <c r="B21" s="93"/>
      <c r="C21" s="66">
        <v>2</v>
      </c>
      <c r="D21" s="67">
        <f>[7]прил1!D20/12</f>
        <v>3.9333333333333331E-2</v>
      </c>
      <c r="E21" s="68">
        <f t="shared" si="0"/>
        <v>45.71</v>
      </c>
      <c r="F21" s="62">
        <v>3.9300000000000002E-2</v>
      </c>
    </row>
    <row r="22" spans="1:6" ht="14.25" customHeight="1" x14ac:dyDescent="0.25">
      <c r="A22" s="93"/>
      <c r="B22" s="93"/>
      <c r="C22" s="66">
        <v>3</v>
      </c>
      <c r="D22" s="67">
        <f>[7]прил1!D21/12</f>
        <v>3.5708333333333335E-2</v>
      </c>
      <c r="E22" s="68">
        <f t="shared" si="0"/>
        <v>41.64</v>
      </c>
      <c r="F22" s="62">
        <v>3.5799999999999998E-2</v>
      </c>
    </row>
    <row r="23" spans="1:6" ht="14.25" customHeight="1" x14ac:dyDescent="0.25">
      <c r="A23" s="93"/>
      <c r="B23" s="93"/>
      <c r="C23" s="66">
        <v>4</v>
      </c>
      <c r="D23" s="67">
        <f>[7]прил1!D22/12</f>
        <v>3.2083333333333332E-2</v>
      </c>
      <c r="E23" s="68">
        <f t="shared" si="0"/>
        <v>37.33</v>
      </c>
      <c r="F23" s="62">
        <v>3.2099999999999997E-2</v>
      </c>
    </row>
    <row r="24" spans="1:6" ht="14.25" customHeight="1" x14ac:dyDescent="0.25">
      <c r="A24" s="94"/>
      <c r="B24" s="94"/>
      <c r="C24" s="69" t="s">
        <v>7</v>
      </c>
      <c r="D24" s="67">
        <f>[7]прил1!D23/12</f>
        <v>2.9249999999999998E-2</v>
      </c>
      <c r="E24" s="68">
        <f t="shared" si="0"/>
        <v>34.08</v>
      </c>
      <c r="F24" s="62">
        <v>2.93E-2</v>
      </c>
    </row>
    <row r="25" spans="1:6" ht="14.25" customHeight="1" x14ac:dyDescent="0.25">
      <c r="A25" s="92" t="s">
        <v>11</v>
      </c>
      <c r="B25" s="92" t="s">
        <v>12</v>
      </c>
      <c r="C25" s="66">
        <v>1</v>
      </c>
      <c r="D25" s="67">
        <f>[7]прил1!D24/12</f>
        <v>5.2999999999999999E-2</v>
      </c>
      <c r="E25" s="68">
        <f t="shared" si="0"/>
        <v>61.64</v>
      </c>
      <c r="F25" s="62">
        <v>5.2999999999999999E-2</v>
      </c>
    </row>
    <row r="26" spans="1:6" ht="14.25" customHeight="1" x14ac:dyDescent="0.25">
      <c r="A26" s="93"/>
      <c r="B26" s="93"/>
      <c r="C26" s="66">
        <v>2</v>
      </c>
      <c r="D26" s="67">
        <f>[7]прил1!D25/12</f>
        <v>4.2916666666666665E-2</v>
      </c>
      <c r="E26" s="68">
        <f t="shared" si="0"/>
        <v>49.89</v>
      </c>
      <c r="F26" s="62">
        <v>4.2900000000000001E-2</v>
      </c>
    </row>
    <row r="27" spans="1:6" ht="14.25" customHeight="1" x14ac:dyDescent="0.25">
      <c r="A27" s="93"/>
      <c r="B27" s="93"/>
      <c r="C27" s="66">
        <v>3</v>
      </c>
      <c r="D27" s="67">
        <f>[7]прил1!D26/12</f>
        <v>3.8958333333333338E-2</v>
      </c>
      <c r="E27" s="68">
        <f t="shared" si="0"/>
        <v>45.36</v>
      </c>
      <c r="F27" s="62">
        <v>3.9E-2</v>
      </c>
    </row>
    <row r="28" spans="1:6" ht="14.25" customHeight="1" x14ac:dyDescent="0.25">
      <c r="A28" s="93"/>
      <c r="B28" s="93"/>
      <c r="C28" s="66">
        <v>4</v>
      </c>
      <c r="D28" s="67">
        <f>[7]прил1!D27/12</f>
        <v>3.4999999999999996E-2</v>
      </c>
      <c r="E28" s="68">
        <f t="shared" si="0"/>
        <v>40.71</v>
      </c>
      <c r="F28" s="62">
        <v>3.5000000000000003E-2</v>
      </c>
    </row>
    <row r="29" spans="1:6" ht="14.25" customHeight="1" x14ac:dyDescent="0.25">
      <c r="A29" s="94"/>
      <c r="B29" s="94"/>
      <c r="C29" s="69" t="s">
        <v>7</v>
      </c>
      <c r="D29" s="67">
        <f>[7]прил1!D28/12</f>
        <v>3.2000000000000001E-2</v>
      </c>
      <c r="E29" s="68">
        <f t="shared" si="0"/>
        <v>37.22</v>
      </c>
      <c r="F29" s="62">
        <v>3.2000000000000001E-2</v>
      </c>
    </row>
    <row r="30" spans="1:6" ht="14.25" customHeight="1" x14ac:dyDescent="0.25">
      <c r="A30" s="98" t="s">
        <v>13</v>
      </c>
      <c r="B30" s="98" t="s">
        <v>107</v>
      </c>
      <c r="C30" s="66">
        <v>1</v>
      </c>
      <c r="D30" s="67">
        <f>[7]прил1!D29/12</f>
        <v>5.591666666666667E-2</v>
      </c>
      <c r="E30" s="68">
        <f t="shared" si="0"/>
        <v>65.010000000000005</v>
      </c>
      <c r="F30" s="62">
        <v>5.5899999999999998E-2</v>
      </c>
    </row>
    <row r="31" spans="1:6" ht="14.25" customHeight="1" x14ac:dyDescent="0.25">
      <c r="A31" s="101"/>
      <c r="B31" s="102"/>
      <c r="C31" s="66">
        <v>2</v>
      </c>
      <c r="D31" s="67">
        <f>[7]прил1!D30/12</f>
        <v>4.5333333333333337E-2</v>
      </c>
      <c r="E31" s="68">
        <f t="shared" si="0"/>
        <v>52.68</v>
      </c>
      <c r="F31" s="62">
        <v>4.53E-2</v>
      </c>
    </row>
    <row r="32" spans="1:6" ht="14.25" customHeight="1" x14ac:dyDescent="0.25">
      <c r="A32" s="101"/>
      <c r="B32" s="102"/>
      <c r="C32" s="66">
        <v>3</v>
      </c>
      <c r="D32" s="67">
        <f>[7]прил1!D31/12</f>
        <v>4.1166666666666664E-2</v>
      </c>
      <c r="E32" s="68">
        <f t="shared" si="0"/>
        <v>47.92</v>
      </c>
      <c r="F32" s="62">
        <v>4.1200000000000001E-2</v>
      </c>
    </row>
    <row r="33" spans="1:6" ht="14.25" customHeight="1" x14ac:dyDescent="0.25">
      <c r="A33" s="101"/>
      <c r="B33" s="102"/>
      <c r="C33" s="66">
        <v>4</v>
      </c>
      <c r="D33" s="67">
        <f>[7]прил1!D32/12</f>
        <v>3.6999999999999998E-2</v>
      </c>
      <c r="E33" s="68">
        <f t="shared" si="0"/>
        <v>43.03</v>
      </c>
      <c r="F33" s="62">
        <v>3.6999999999999998E-2</v>
      </c>
    </row>
    <row r="34" spans="1:6" ht="14.25" customHeight="1" x14ac:dyDescent="0.25">
      <c r="A34" s="101"/>
      <c r="B34" s="102"/>
      <c r="C34" s="69" t="s">
        <v>7</v>
      </c>
      <c r="D34" s="67">
        <f>[7]прил1!D33/12</f>
        <v>3.3750000000000002E-2</v>
      </c>
      <c r="E34" s="68">
        <f t="shared" si="0"/>
        <v>39.31</v>
      </c>
      <c r="F34" s="62">
        <v>3.3799999999999997E-2</v>
      </c>
    </row>
    <row r="35" spans="1:6" ht="53.25" customHeight="1" x14ac:dyDescent="0.25">
      <c r="A35" s="172" t="s">
        <v>113</v>
      </c>
      <c r="B35" s="172"/>
      <c r="C35" s="172"/>
      <c r="D35" s="172"/>
      <c r="E35" s="172"/>
    </row>
    <row r="36" spans="1:6" ht="24.75" customHeight="1" x14ac:dyDescent="0.25">
      <c r="A36" s="174" t="s">
        <v>23</v>
      </c>
      <c r="B36" s="174"/>
      <c r="C36" s="174"/>
      <c r="D36" s="174"/>
      <c r="E36" s="174"/>
    </row>
    <row r="37" spans="1:6" ht="41.25" customHeight="1" x14ac:dyDescent="0.25">
      <c r="A37" s="174" t="s">
        <v>24</v>
      </c>
      <c r="B37" s="174"/>
      <c r="C37" s="174"/>
      <c r="D37" s="174"/>
      <c r="E37" s="174"/>
    </row>
    <row r="38" spans="1:6" ht="40.5" customHeight="1" x14ac:dyDescent="0.25">
      <c r="A38" s="173" t="s">
        <v>25</v>
      </c>
      <c r="B38" s="173"/>
      <c r="C38" s="173"/>
      <c r="D38" s="173"/>
      <c r="E38" s="173"/>
    </row>
    <row r="39" spans="1:6" ht="36" customHeight="1" x14ac:dyDescent="0.25"/>
  </sheetData>
  <mergeCells count="23">
    <mergeCell ref="A20:A24"/>
    <mergeCell ref="B20:B24"/>
    <mergeCell ref="A5:E5"/>
    <mergeCell ref="A7:A8"/>
    <mergeCell ref="B7:B8"/>
    <mergeCell ref="C7:C8"/>
    <mergeCell ref="D7:D8"/>
    <mergeCell ref="C1:E1"/>
    <mergeCell ref="C3:E3"/>
    <mergeCell ref="A35:E35"/>
    <mergeCell ref="E7:E8"/>
    <mergeCell ref="A38:E38"/>
    <mergeCell ref="A36:E36"/>
    <mergeCell ref="A37:E37"/>
    <mergeCell ref="C2:E2"/>
    <mergeCell ref="A25:A29"/>
    <mergeCell ref="B25:B29"/>
    <mergeCell ref="A30:A34"/>
    <mergeCell ref="B30:B34"/>
    <mergeCell ref="A10:A14"/>
    <mergeCell ref="B10:B14"/>
    <mergeCell ref="A15:A19"/>
    <mergeCell ref="B15:B19"/>
  </mergeCells>
  <printOptions horizontalCentered="1"/>
  <pageMargins left="0.98425196850393704" right="0.59055118110236227" top="0.78740157480314965" bottom="0.78740157480314965" header="0.51181102362204722" footer="0.51181102362204722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J18" sqref="J18:J29"/>
    </sheetView>
  </sheetViews>
  <sheetFormatPr defaultRowHeight="12.75" x14ac:dyDescent="0.2"/>
  <sheetData>
    <row r="1" spans="1:11" x14ac:dyDescent="0.2">
      <c r="A1" s="82">
        <v>2.4169999999999998</v>
      </c>
      <c r="B1" s="83">
        <v>2.0410262626262625</v>
      </c>
      <c r="C1" s="81">
        <f>B1-A1</f>
        <v>-0.37597373737373729</v>
      </c>
      <c r="E1">
        <v>4.5259999999999998</v>
      </c>
      <c r="F1">
        <v>3.8677559595959594</v>
      </c>
      <c r="G1" s="81">
        <f>F1-E1</f>
        <v>-0.65824404040404039</v>
      </c>
      <c r="I1" s="84">
        <v>6.944</v>
      </c>
      <c r="J1" s="84">
        <v>5.9087822222222215</v>
      </c>
      <c r="K1" s="81">
        <f>J1-I1</f>
        <v>-1.0352177777777785</v>
      </c>
    </row>
    <row r="2" spans="1:11" x14ac:dyDescent="0.2">
      <c r="A2" s="82">
        <v>2.617</v>
      </c>
      <c r="B2" s="83">
        <v>2.2410262626262627</v>
      </c>
      <c r="C2" s="81">
        <f t="shared" ref="C2:C12" si="0">B2-A2</f>
        <v>-0.37597373737373729</v>
      </c>
      <c r="E2">
        <v>4.3259999999999996</v>
      </c>
      <c r="F2">
        <v>3.6677559595959592</v>
      </c>
      <c r="G2" s="81">
        <f t="shared" ref="G2:G12" si="1">F2-E2</f>
        <v>-0.65824404040404039</v>
      </c>
      <c r="I2" s="84">
        <v>6.944</v>
      </c>
      <c r="J2" s="84">
        <v>5.9087822222222215</v>
      </c>
      <c r="K2" s="81">
        <f t="shared" ref="K2:K12" si="2">J2-I2</f>
        <v>-1.0352177777777785</v>
      </c>
    </row>
    <row r="3" spans="1:11" x14ac:dyDescent="0.2">
      <c r="A3" s="82">
        <v>2.9169999999999998</v>
      </c>
      <c r="B3" s="83">
        <v>2.5410262626262625</v>
      </c>
      <c r="C3" s="81">
        <f t="shared" si="0"/>
        <v>-0.37597373737373729</v>
      </c>
      <c r="E3">
        <v>4.0259999999999998</v>
      </c>
      <c r="F3">
        <v>3.3677559595959594</v>
      </c>
      <c r="G3" s="81">
        <f t="shared" si="1"/>
        <v>-0.65824404040404039</v>
      </c>
      <c r="I3" s="84">
        <v>6.944</v>
      </c>
      <c r="J3" s="84">
        <v>5.9087822222222215</v>
      </c>
      <c r="K3" s="81">
        <f t="shared" si="2"/>
        <v>-1.0352177777777785</v>
      </c>
    </row>
    <row r="4" spans="1:11" x14ac:dyDescent="0.2">
      <c r="A4" s="82">
        <v>3.7210000000000001</v>
      </c>
      <c r="B4" s="83">
        <v>3.1974216605230823</v>
      </c>
      <c r="C4" s="81">
        <f t="shared" si="0"/>
        <v>-0.52357833947691779</v>
      </c>
      <c r="E4">
        <v>3.2229999999999999</v>
      </c>
      <c r="F4">
        <v>2.7113605616991396</v>
      </c>
      <c r="G4" s="81">
        <f t="shared" si="1"/>
        <v>-0.51163943830086023</v>
      </c>
      <c r="I4" s="84">
        <v>6.944</v>
      </c>
      <c r="J4" s="84">
        <v>5.9087822222222215</v>
      </c>
      <c r="K4" s="81">
        <f t="shared" si="2"/>
        <v>-1.0352177777777785</v>
      </c>
    </row>
    <row r="5" spans="1:11" x14ac:dyDescent="0.2">
      <c r="A5" s="82">
        <v>3.621</v>
      </c>
      <c r="B5" s="83">
        <v>3.0974216605230822</v>
      </c>
      <c r="C5" s="81">
        <f t="shared" si="0"/>
        <v>-0.52357833947691779</v>
      </c>
      <c r="E5">
        <v>3.323</v>
      </c>
      <c r="F5">
        <v>2.8113605616991397</v>
      </c>
      <c r="G5" s="81">
        <f t="shared" si="1"/>
        <v>-0.51163943830086023</v>
      </c>
      <c r="I5" s="84">
        <v>6.944</v>
      </c>
      <c r="J5" s="84">
        <v>5.9087822222222215</v>
      </c>
      <c r="K5" s="81">
        <f t="shared" si="2"/>
        <v>-1.0352177777777785</v>
      </c>
    </row>
    <row r="6" spans="1:11" x14ac:dyDescent="0.2">
      <c r="A6" s="82">
        <v>2.7669999999999999</v>
      </c>
      <c r="B6" s="83">
        <v>2.3910262626262626</v>
      </c>
      <c r="C6" s="81">
        <f t="shared" si="0"/>
        <v>-0.37597373737373729</v>
      </c>
      <c r="E6">
        <v>3.887</v>
      </c>
      <c r="F6">
        <v>3.8872498910675382</v>
      </c>
      <c r="G6" s="81">
        <f t="shared" si="1"/>
        <v>2.4989106753814383E-4</v>
      </c>
      <c r="I6" s="84">
        <v>6.6550000000000002</v>
      </c>
      <c r="J6" s="84">
        <v>6.2782761536938008</v>
      </c>
      <c r="K6" s="81">
        <f t="shared" si="2"/>
        <v>-0.37672384630619948</v>
      </c>
    </row>
    <row r="7" spans="1:11" x14ac:dyDescent="0.2">
      <c r="A7" s="82">
        <v>2.5169999999999999</v>
      </c>
      <c r="B7" s="83">
        <v>2.1410262626262626</v>
      </c>
      <c r="C7" s="81">
        <f t="shared" si="0"/>
        <v>-0.37597373737373729</v>
      </c>
      <c r="E7">
        <v>4.1369999999999996</v>
      </c>
      <c r="F7">
        <v>4.1372498910675377</v>
      </c>
      <c r="G7" s="81">
        <f t="shared" si="1"/>
        <v>2.4989106753814383E-4</v>
      </c>
      <c r="I7" s="84">
        <v>6.6550000000000002</v>
      </c>
      <c r="J7" s="84">
        <v>6.2782761536938008</v>
      </c>
      <c r="K7" s="81">
        <f t="shared" si="2"/>
        <v>-0.37672384630619948</v>
      </c>
    </row>
    <row r="8" spans="1:11" x14ac:dyDescent="0.2">
      <c r="A8" s="82">
        <v>2.7669999999999999</v>
      </c>
      <c r="B8" s="83">
        <v>2.3910262626262626</v>
      </c>
      <c r="C8" s="81">
        <f t="shared" si="0"/>
        <v>-0.37597373737373729</v>
      </c>
      <c r="E8">
        <v>3.887</v>
      </c>
      <c r="F8">
        <v>3.8872498910675382</v>
      </c>
      <c r="G8" s="81">
        <f t="shared" si="1"/>
        <v>2.4989106753814383E-4</v>
      </c>
      <c r="I8" s="84">
        <v>6.6550000000000002</v>
      </c>
      <c r="J8" s="84">
        <v>6.2782761536938008</v>
      </c>
      <c r="K8" s="81">
        <f t="shared" si="2"/>
        <v>-0.37672384630619948</v>
      </c>
    </row>
    <row r="9" spans="1:11" x14ac:dyDescent="0.2">
      <c r="A9" s="82">
        <v>3.621</v>
      </c>
      <c r="B9" s="83">
        <v>3.0974216605230822</v>
      </c>
      <c r="C9" s="81">
        <f t="shared" si="0"/>
        <v>-0.52357833947691779</v>
      </c>
      <c r="E9">
        <v>3.323</v>
      </c>
      <c r="F9">
        <v>2.8113605616991397</v>
      </c>
      <c r="G9" s="81">
        <f t="shared" si="1"/>
        <v>-0.51163943830086023</v>
      </c>
      <c r="I9" s="84">
        <v>6.944</v>
      </c>
      <c r="J9" s="84">
        <v>5.9087822222222215</v>
      </c>
      <c r="K9" s="81">
        <f t="shared" si="2"/>
        <v>-1.0352177777777785</v>
      </c>
    </row>
    <row r="10" spans="1:11" x14ac:dyDescent="0.2">
      <c r="A10" s="82">
        <v>3.7210000000000001</v>
      </c>
      <c r="B10" s="83">
        <v>3.1974216605230823</v>
      </c>
      <c r="C10" s="81">
        <f t="shared" si="0"/>
        <v>-0.52357833947691779</v>
      </c>
      <c r="E10">
        <v>3.2229999999999999</v>
      </c>
      <c r="F10">
        <v>2.7113605616991396</v>
      </c>
      <c r="G10" s="81">
        <f t="shared" si="1"/>
        <v>-0.51163943830086023</v>
      </c>
      <c r="I10" s="84">
        <v>6.944</v>
      </c>
      <c r="J10" s="84">
        <v>5.9087822222222215</v>
      </c>
      <c r="K10" s="81">
        <f t="shared" si="2"/>
        <v>-1.0352177777777785</v>
      </c>
    </row>
    <row r="11" spans="1:11" x14ac:dyDescent="0.2">
      <c r="A11" s="82">
        <v>2.9169999999999998</v>
      </c>
      <c r="B11" s="83">
        <v>2.5410262626262625</v>
      </c>
      <c r="C11" s="81">
        <f t="shared" si="0"/>
        <v>-0.37597373737373729</v>
      </c>
      <c r="E11">
        <v>4.0259999999999998</v>
      </c>
      <c r="F11">
        <v>3.3677559595959594</v>
      </c>
      <c r="G11" s="81">
        <f t="shared" si="1"/>
        <v>-0.65824404040404039</v>
      </c>
      <c r="I11" s="84">
        <v>6.944</v>
      </c>
      <c r="J11" s="84">
        <v>5.9087822222222215</v>
      </c>
      <c r="K11" s="81">
        <f t="shared" si="2"/>
        <v>-1.0352177777777785</v>
      </c>
    </row>
    <row r="12" spans="1:11" x14ac:dyDescent="0.2">
      <c r="A12" s="82">
        <v>2.617</v>
      </c>
      <c r="B12" s="83">
        <v>2.2410262626262627</v>
      </c>
      <c r="C12" s="81">
        <f t="shared" si="0"/>
        <v>-0.37597373737373729</v>
      </c>
      <c r="E12">
        <v>4.3259999999999996</v>
      </c>
      <c r="F12">
        <v>3.6677559595959592</v>
      </c>
      <c r="G12" s="81">
        <f t="shared" si="1"/>
        <v>-0.65824404040404039</v>
      </c>
      <c r="I12" s="84">
        <v>6.944</v>
      </c>
      <c r="J12" s="84">
        <v>5.9087822222222215</v>
      </c>
      <c r="K12" s="81">
        <f t="shared" si="2"/>
        <v>-1.0352177777777785</v>
      </c>
    </row>
    <row r="13" spans="1:11" x14ac:dyDescent="0.2">
      <c r="A13">
        <f>SUM(A1:A12)</f>
        <v>36.22</v>
      </c>
      <c r="B13">
        <f>SUM(B1:B12)</f>
        <v>31.117896743102435</v>
      </c>
      <c r="E13">
        <f>SUM(E1:E12)</f>
        <v>46.232999999999997</v>
      </c>
      <c r="F13">
        <f>SUM(F1:F12)</f>
        <v>40.895971717978966</v>
      </c>
      <c r="I13">
        <f>SUM(I1:I12)</f>
        <v>82.461000000000013</v>
      </c>
      <c r="J13">
        <f>SUM(J1:J12)</f>
        <v>72.013868461081387</v>
      </c>
    </row>
    <row r="14" spans="1:11" x14ac:dyDescent="0.2">
      <c r="A14">
        <f>A13/12</f>
        <v>3.0183333333333331</v>
      </c>
      <c r="B14">
        <f>B13/12</f>
        <v>2.593158061925203</v>
      </c>
      <c r="E14">
        <f>E13/12</f>
        <v>3.8527499999999999</v>
      </c>
      <c r="F14">
        <f>F13/12</f>
        <v>3.4079976431649137</v>
      </c>
      <c r="I14">
        <f>I13/12</f>
        <v>6.8717500000000014</v>
      </c>
      <c r="J14">
        <f>J13/12</f>
        <v>6.0011557050901159</v>
      </c>
    </row>
    <row r="18" spans="10:10" x14ac:dyDescent="0.2">
      <c r="J18">
        <v>1</v>
      </c>
    </row>
    <row r="19" spans="10:10" x14ac:dyDescent="0.2">
      <c r="J19">
        <v>2</v>
      </c>
    </row>
    <row r="20" spans="10:10" x14ac:dyDescent="0.2">
      <c r="J20">
        <v>3</v>
      </c>
    </row>
    <row r="21" spans="10:10" x14ac:dyDescent="0.2">
      <c r="J21">
        <v>4</v>
      </c>
    </row>
    <row r="22" spans="10:10" x14ac:dyDescent="0.2">
      <c r="J22">
        <v>5</v>
      </c>
    </row>
    <row r="23" spans="10:10" x14ac:dyDescent="0.2">
      <c r="J23">
        <v>6</v>
      </c>
    </row>
    <row r="24" spans="10:10" x14ac:dyDescent="0.2">
      <c r="J24">
        <v>7</v>
      </c>
    </row>
    <row r="25" spans="10:10" x14ac:dyDescent="0.2">
      <c r="J25">
        <v>8</v>
      </c>
    </row>
    <row r="26" spans="10:10" x14ac:dyDescent="0.2">
      <c r="J26">
        <v>9</v>
      </c>
    </row>
    <row r="27" spans="10:10" x14ac:dyDescent="0.2">
      <c r="J27">
        <v>10</v>
      </c>
    </row>
    <row r="28" spans="10:10" x14ac:dyDescent="0.2">
      <c r="J28">
        <v>11</v>
      </c>
    </row>
    <row r="29" spans="10:10" x14ac:dyDescent="0.2">
      <c r="J29"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приложение1</vt:lpstr>
      <vt:lpstr>приложение 2</vt:lpstr>
      <vt:lpstr>приложение 3</vt:lpstr>
      <vt:lpstr>приложение4</vt:lpstr>
      <vt:lpstr>приложение 5</vt:lpstr>
      <vt:lpstr>Лист1</vt:lpstr>
      <vt:lpstr>'приложение 3'!Заголовки_для_печати</vt:lpstr>
      <vt:lpstr>'приложение 2'!Область_печати</vt:lpstr>
      <vt:lpstr>'приложение 3'!Область_печати</vt:lpstr>
      <vt:lpstr>'приложение 5'!Область_печати</vt:lpstr>
      <vt:lpstr>приложение1!Область_печати</vt:lpstr>
      <vt:lpstr>приложение4!Область_печати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Колодезников АЗ</dc:creator>
  <cp:lastModifiedBy>Федотова Мария Михайловна</cp:lastModifiedBy>
  <cp:lastPrinted>2012-10-16T00:51:36Z</cp:lastPrinted>
  <dcterms:created xsi:type="dcterms:W3CDTF">2012-10-03T01:12:24Z</dcterms:created>
  <dcterms:modified xsi:type="dcterms:W3CDTF">2012-10-16T00:51:39Z</dcterms:modified>
</cp:coreProperties>
</file>